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10" windowHeight="10035" activeTab="3"/>
  </bookViews>
  <sheets>
    <sheet name="1 кв" sheetId="1" r:id="rId1"/>
    <sheet name="апр" sheetId="2" r:id="rId2"/>
    <sheet name="май" sheetId="3" r:id="rId3"/>
    <sheet name="июнь" sheetId="4" r:id="rId4"/>
  </sheets>
  <calcPr calcId="144525"/>
</workbook>
</file>

<file path=xl/calcChain.xml><?xml version="1.0" encoding="utf-8"?>
<calcChain xmlns="http://schemas.openxmlformats.org/spreadsheetml/2006/main">
  <c r="B46" i="4" l="1"/>
  <c r="B40" i="4"/>
  <c r="B34" i="4"/>
  <c r="B27" i="4"/>
  <c r="B22" i="4"/>
  <c r="B16" i="4"/>
  <c r="B10" i="4"/>
  <c r="B4" i="4"/>
  <c r="B16" i="3" l="1"/>
  <c r="B4" i="3"/>
  <c r="B46" i="3" l="1"/>
  <c r="B40" i="3"/>
  <c r="B34" i="3"/>
  <c r="B27" i="3"/>
  <c r="B22" i="3"/>
  <c r="B10" i="3"/>
  <c r="B46" i="2" l="1"/>
  <c r="B40" i="2"/>
  <c r="B34" i="2"/>
  <c r="B27" i="2"/>
  <c r="B22" i="2"/>
  <c r="B16" i="2"/>
  <c r="B10" i="2"/>
  <c r="B4" i="2"/>
  <c r="B46" i="1" l="1"/>
  <c r="B40" i="1"/>
  <c r="B34" i="1"/>
  <c r="B27" i="1"/>
  <c r="B22" i="1"/>
  <c r="B16" i="1"/>
  <c r="B10" i="1"/>
  <c r="B4" i="1"/>
</calcChain>
</file>

<file path=xl/sharedStrings.xml><?xml version="1.0" encoding="utf-8"?>
<sst xmlns="http://schemas.openxmlformats.org/spreadsheetml/2006/main" count="204" uniqueCount="96">
  <si>
    <t>Таблица «Заработная плата работников образовательных учреждений за 1 квартал 2012 года» с пояснениями к заполнению</t>
  </si>
  <si>
    <t>Наименование показателя</t>
  </si>
  <si>
    <t>Значение показателя</t>
  </si>
  <si>
    <t>Пояснения к заполнению</t>
  </si>
  <si>
    <t>Фонд оплаты труда образовательного учреждения за первый квартал 2012 года (без страховых взносов во внебюджетные фонды)</t>
  </si>
  <si>
    <t xml:space="preserve"> в тыс.руб.</t>
  </si>
  <si>
    <t>(три знака после запятой)</t>
  </si>
  <si>
    <t>ФОТ учреждения берется как сумма начисленных заработных плат по расчетной ведомости (формы № Т-51 или Т-49) по всем работникам (без внешних совместителей) за январь, февраль и март 2012 года. В учреждениях вида “начальная школа – детский сад” не учитывается фонд оплаты труда работников детского сада.</t>
  </si>
  <si>
    <t>ФОТ указывается без страховых взносов во внебюджетные фонды, с учетом НДФЛ.</t>
  </si>
  <si>
    <t>Суммарное число работников учреждения, получавших в истекшем квартале заработную плату</t>
  </si>
  <si>
    <t>(целое число)</t>
  </si>
  <si>
    <t xml:space="preserve">Число работников учреждения, получавших в истекшем квартале заработную плату, определяется путем суммирования численности всех категорий работников (без внешних совместителей), получавших заработную плату в январе, феврале и марте 2012. В учреждениях вида “начальная школа – детский сад” не учитываются работники детского сада </t>
  </si>
  <si>
    <t>Фонд оплаты труда директора и заместителей директора (без страховых взносов во внебюджетные фонды)</t>
  </si>
  <si>
    <t>в тыс.руб</t>
  </si>
  <si>
    <t>ФОТ представителей управленческого персонала рассчитывается как сумма начисленной заработной платы по расчетной ведомости по работникам, относящимся по первой должности к категории «директор», «заместители директора» за январь, февраль, март 2012 года.</t>
  </si>
  <si>
    <t>ФОТ управленческого персонала указывается без страховых взносов во внебюджетные фонды, с учетом НДФЛ. Учитывается оплата работы за внутреннее совместительство.</t>
  </si>
  <si>
    <t>Суммарное число представителей управленческого персонала (директор, заместители директора), получавших в истекшем квартале заработную плату</t>
  </si>
  <si>
    <t>чел.</t>
  </si>
  <si>
    <t>Число представителей управленческого персонала (директор и его заместители), получавших в истекшем квартале заработную плату, определяется путем суммирования численности представителей управленческого персонала (директор, заместители директора), получавших заработную плату в январе, феврале и марте 2012года (целое число).</t>
  </si>
  <si>
    <t>Фонд оплаты труда учителей высшей категории за первый квартал 2012 года (без страховых взносов во внебюджетные фонды)</t>
  </si>
  <si>
    <t>в тыс.руб.</t>
  </si>
  <si>
    <t>ФОТ учителей высшей категории рассчитывается как сумма начисленной заработной платы по расчетной ведомости (формы № Т-51 или Т-49) по всем учителям высшей категории (без внешних совместителей) за январь, февраль, март 2012 года. Учитывается оплата работы за внутреннее совместительство.</t>
  </si>
  <si>
    <r>
      <t>ФОТ учителей указывается без страховых взносов во внебюджетные фонды, с учетом НДФЛ.</t>
    </r>
    <r>
      <rPr>
        <b/>
        <sz val="11"/>
        <color theme="1"/>
        <rFont val="Times New Roman"/>
        <family val="1"/>
        <charset val="204"/>
      </rPr>
      <t xml:space="preserve"> </t>
    </r>
  </si>
  <si>
    <t>Суммарное число учителей высшей категории, получавших в истекшем квартале заработную плату</t>
  </si>
  <si>
    <t>Число учителей высшей категории, получавших в истекшем квартале заработную плату, определяется путем суммирования численности учителей высшей категории (без внешних совместителей), получавших заработную плату в январе, феврале и марте 2012 года (целое число)</t>
  </si>
  <si>
    <t>Фонд оплаты труда учителей первой категории за первый квартал 2012 года (без страховых взносов во внебюджетные фонды)</t>
  </si>
  <si>
    <t>ФОТ учителей первой категории рассчитывается как сумма начисленных заработных плат по расчетной ведомости (формы № Т-51 или Т-49) по всем учителям первой категории (без внешних совместителей) за январь, февраль, март 2012 года. Учитывается оплата работы за внутреннее совместительство.</t>
  </si>
  <si>
    <t>ФОТ учителей указывается без страховых взносов во внебюджетные фонды, с учетом НДФЛ.</t>
  </si>
  <si>
    <t>Суммарное число учителей первой категории, получавших в истекшем квартале заработную плату</t>
  </si>
  <si>
    <t xml:space="preserve"> Число учителей первой категории, получавших в истекшем квартале заработную плату, определяется путем суммирования численности учителей первой категории (без внешних совместителей), получавших заработную плату в январе, феврале и марте 2012 года (целое число). </t>
  </si>
  <si>
    <t>Фонд оплаты труда учителей без категории за первый квартал 2012 года (без страховых взносов во внебюджетные фонды)</t>
  </si>
  <si>
    <t>ФОТ учителей без категории рассчитывается как сумма начисленной заработной платы по расчетной ведомости (формы № Т-51 или Т-49) по всем учителям без категории (без внешних совместителей) за январь, февраль, март 2012 года. Учитывается оплата работы за внутреннее совместительство.</t>
  </si>
  <si>
    <t>Суммарное число учителей без категории, получавших в истекшем квартале заработную плату</t>
  </si>
  <si>
    <t>Число учителей без категории, получавших в истекшем квартале заработную плату, определяется путем суммирования численности учителей без категории (без внешних совместителей), получавших заработную плату в январе, феврале и марте 2012 года (целое число)</t>
  </si>
  <si>
    <t>Доплата за высшую квалификационную категорию к ставке заработной платы учителя</t>
  </si>
  <si>
    <t>Размер доплаты (надбавки) к окладу учителя за высшую категорию в процентах. Размер доплат (надбавок) за категорию устанавливается Положением об оплате труда учреждения.</t>
  </si>
  <si>
    <t>Доплата за первую квалификационную категорию к ставке заработной платы учителя</t>
  </si>
  <si>
    <t>Размер доплаты (надбавки) к окладу учителя за первую категорию в процентах. Размер доплат (надбавок) за категорию устанавливается Положением об оплате труда образовательного учреждения.</t>
  </si>
  <si>
    <t>Фонд оплаты труда прочих педагогических работников за первый квартал 2012 года (без страховых взносов во внебюджетные фонды)</t>
  </si>
  <si>
    <t>ФОТ прочих педагогических работников рассчитывается как сумма начисленных заработных плат по расчетной ведомости (формы № Т-51 или Т-49) по всем прочим педагогическим работникам (без внешних совместителей), за январь, февраль, март 2012 года. Учитывается оплата работы за внутреннее совместительство.</t>
  </si>
  <si>
    <t>ФОТ прочих педагогических работников, указывается без страховых взносов во внебюджетные фонды, с учетом НДФЛ. Если педагогический работник имеет внутреннее совместительство, не нужно вычитать оплату труда за внутреннее совместительство из ФОТ прочих педагогических работников. В учреждениях вида “начальная школа – детский сад” не учитываются фонд оплаты труда педагогических работников детского сада.</t>
  </si>
  <si>
    <t>Суммарное число прочих педагогических работников, получавших в первом квартале 2012 года заработную плату</t>
  </si>
  <si>
    <t>Число прочих педагогических работников, получавших в истекшем квартале заработную плату, определяется путем суммирования численности прочих педагогических работников (без внешних совместителей), получавших заработную плату в январе, феврале и марте 2012 года. В учреждениях вида “начальная школа – детский сад” не учитываются работники детского сада.</t>
  </si>
  <si>
    <t>Фонд оплаты труда прочего обслуживающего персонала за первый квартал 2012 года (без страховых взносов во внебюджетные фонды)</t>
  </si>
  <si>
    <t>Число прочего обслуживающего персонала, получавших в истекшем квартале заработную плату, определяется путем суммирования численности прочих категорий работников, получавших заработную плату в январе, феврале и марте 2012года. В учреждениях вида “начальная школа – детский сад” не учитываются фонд оплаты работников детского сада.</t>
  </si>
  <si>
    <t>Суммарное число прочего обслуживающего персонала, получавших в первом квартале 2012 года заработную плату</t>
  </si>
  <si>
    <t>Число прочего обслуживающего персонала, получавших в истекшем квартале заработную плату, определяется путем суммирования численности прочих категорий работников, получавших заработную плату в январе, феврале и марте 2012года. В учреждениях вида “начальная школа – детский сад” не учитываются работники детского сада.</t>
  </si>
  <si>
    <t>Объем стимулирующих выплат работникам образовательного учреждения рассчитывается как сумма стимулирующих выплат всем работникам учреждения за январь, февраль, март 2012 года.</t>
  </si>
  <si>
    <t>Объем финансового обеспечения выполнения государственного (муниципального) задания учреждению на 2012 год на реализацию программ общего образования в образовательном учреждении</t>
  </si>
  <si>
    <t>Финансовое обеспечение выполнения государственного (муниципального) задания – это субсидия, указанная:</t>
  </si>
  <si>
    <t>- в соглашении о порядке и условиях предоставления субсидии на финансовое обеспечение выполнения государственного (муниципального) задания на оказание услуг по реализации образовательных программ общего образования;</t>
  </si>
  <si>
    <t>- государственном (муниципальном) задании образовательному учреждению</t>
  </si>
  <si>
    <t>Учреждению могут предоставляться субсидии на различные виды государственных (муниципальных) услуг. В показателе указывается только сумма субсидии на реализацию образовательных программ общего образования. В объем субсидии входят средства на содержание имущества.</t>
  </si>
  <si>
    <t>Показатель заполняется 1 раз в год – на начало финансового года.</t>
  </si>
  <si>
    <t>Объем средств, направляемых на оплату труда и начисления на оплату труда, учебные расходы в образовательном учреждении в 2012 году</t>
  </si>
  <si>
    <t>Объем средств на оказание государственной (муниципальной) услуги на реализацию образовательных программ общего образования рассчитан учредителем образовательного учреждения на основании нормативных затрат и количества получателей услуги.</t>
  </si>
  <si>
    <t>В объем затрат при расчете стоимости государственной (муниципальной) услуги на реализацию образовательных программ общего образования, включаются расходы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бюджетов).</t>
  </si>
  <si>
    <t>Данная сумма может быть выделена в составе субсидии в государственном (муниципальном) задании.</t>
  </si>
  <si>
    <r>
      <t> </t>
    </r>
    <r>
      <rPr>
        <b/>
        <sz val="11"/>
        <color theme="1"/>
        <rFont val="Times New Roman"/>
        <family val="1"/>
        <charset val="204"/>
      </rPr>
      <t>Показатель заполняется 1 раз в год – на начало финансового года.</t>
    </r>
  </si>
  <si>
    <t>тыс.руб.</t>
  </si>
  <si>
    <t>Объем стимулирующих выплат работникам образовательного учреждения за первый квартал 2012 года</t>
  </si>
  <si>
    <t>СОШ №92</t>
  </si>
  <si>
    <t>Таблица «Заработная плата работников образовательных учреждений за апрель 2012 года» с пояснениями к заполнению</t>
  </si>
  <si>
    <t>Фонд оплаты труда образовательного учреждения за апрель 2012 года (без страховых взносов во внебюджетные фонды)</t>
  </si>
  <si>
    <t>Суммарное число работников учреждения, получавших в истекшем месяце заработную плату</t>
  </si>
  <si>
    <r>
      <t>чел</t>
    </r>
    <r>
      <rPr>
        <sz val="11"/>
        <color theme="1"/>
        <rFont val="Times New Roman"/>
        <family val="1"/>
        <charset val="204"/>
      </rPr>
      <t>.</t>
    </r>
  </si>
  <si>
    <t>Суммарное число представителей управленческого персонала (директор, заместители директора), получавших в истекшем месяце заработную плату</t>
  </si>
  <si>
    <t>Фонд оплаты труда учителей высшей категории за апрель 2012 года (без страховых взносов во внебюджетные фонды)</t>
  </si>
  <si>
    <t>Суммарное число учителей высшей категории, получавших в истекшем месяце заработную плату</t>
  </si>
  <si>
    <t>Фонд оплаты труда учителей первой категории за апрель 2012 года (без страховых взносов во внебюджетные фонды)</t>
  </si>
  <si>
    <t>Суммарное число учителей первой категории, получавших в истекшем месяце заработную плату</t>
  </si>
  <si>
    <t>Фонд оплаты труда учителей без категории за апрель 2012 года (без страховых взносов во внебюджетные фонды)</t>
  </si>
  <si>
    <t>Суммарное число учителей без категории, получавших в истекшем месяце заработную плату</t>
  </si>
  <si>
    <t>Фонд оплаты труда прочих педагогических работников за апрель 2012 года (без страховых взносов во внебюджетные фонды)</t>
  </si>
  <si>
    <t>Суммарное число прочих педагогических работников, получавших в апреле 2012 года заработную плату</t>
  </si>
  <si>
    <t>Фонд оплаты труда прочего обслуживающего персонала за апрель 2012 года (без страховых взносов во внебюджетные фонды)</t>
  </si>
  <si>
    <t>Суммарное число прочего обслуживающего персонала, получавших в апреле 2012 года заработную плату</t>
  </si>
  <si>
    <t>Объем стимулирующих выплат работникам образовательного учреждения за апрель 2012 года</t>
  </si>
  <si>
    <t>Таблица «Заработная плата работников образовательных учреждений за май 2012 года» с пояснениями к заполнению</t>
  </si>
  <si>
    <t>Фонд оплаты труда образовательного учреждения за май 2012 года (без страховых взносов во внебюджетные фонды)</t>
  </si>
  <si>
    <t>Фонд оплаты труда учителей высшей категории за май 2012 года (без страховых взносов во внебюджетные фонды)</t>
  </si>
  <si>
    <t>Фонд оплаты труда учителей первой категории за май 2012 года (без страховых взносов во внебюджетные фонды)</t>
  </si>
  <si>
    <t>Фонд оплаты труда учителей без категории за май 2012 года (без страховых взносов во внебюджетные фонды)</t>
  </si>
  <si>
    <t>Фонд оплаты труда прочих педагогических работников за май 2012 года (без страховых взносов во внебюджетные фонды)</t>
  </si>
  <si>
    <t>Суммарное число прочих педагогических работников, получавших в май 2012 года заработную плату</t>
  </si>
  <si>
    <t>Фонд оплаты труда прочего обслуживающего персонала за май 2012 года (без страховых взносов во внебюджетные фонды)</t>
  </si>
  <si>
    <t>Суммарное число прочего обслуживающего персонала, получавших вмай  2012 года заработную плату</t>
  </si>
  <si>
    <t>Объем стимулирующих выплат работникам образовательного учреждения за май 2012 года</t>
  </si>
  <si>
    <t>Таблица «Заработная плата работников образовательных учреждений за июнь 2012 года» с пояснениями к заполнению</t>
  </si>
  <si>
    <t>Фонд оплаты труда образовательного учреждения за июнь 2012 года (без страховых взносов во внебюджетные фонды)</t>
  </si>
  <si>
    <t>Фонд оплаты труда учителей высшей категории за июнь 2012 года (без страховых взносов во внебюджетные фонды)</t>
  </si>
  <si>
    <t>Фонд оплаты труда учителей без категории за июнь 2012 года (без страховых взносов во внебюджетные фонды)</t>
  </si>
  <si>
    <t>Фонд оплаты труда прочих педагогических работников за июнь 2012 года (без страховых взносов во внебюджетные фонды)</t>
  </si>
  <si>
    <t>Суммарное число прочих педагогических работников, получавших в июнь 2012 года заработную плату</t>
  </si>
  <si>
    <t>Суммарное число прочего обслуживающего персонала, получавших в июне  2012 года заработную плату</t>
  </si>
  <si>
    <t>Объем стимулирующих выплат работникам образовательного учреждения за июнь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</si>
</sst>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EFF5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0" fillId="2" borderId="15" xfId="0" applyFill="1" applyBorder="1" applyAlignment="1">
      <alignment vertical="top" wrapText="1"/>
    </xf>
    <xf numFmtId="0" fontId="6" fillId="2" borderId="15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justify" vertical="center" wrapText="1"/>
    </xf>
    <xf numFmtId="164" fontId="5" fillId="2" borderId="8" xfId="0" applyNumberFormat="1" applyFont="1" applyFill="1" applyBorder="1" applyAlignment="1">
      <alignment horizontal="justify" vertical="center" wrapText="1"/>
    </xf>
    <xf numFmtId="164" fontId="5" fillId="2" borderId="7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4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0" fillId="2" borderId="1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>
      <alignment horizontal="justify" vertical="center" wrapText="1"/>
    </xf>
    <xf numFmtId="0" fontId="1" fillId="3" borderId="18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3</xdr:row>
          <xdr:rowOff>3717</xdr:rowOff>
        </xdr:from>
        <xdr:to>
          <xdr:col>1</xdr:col>
          <xdr:colOff>167036</xdr:colOff>
          <xdr:row>3</xdr:row>
          <xdr:rowOff>194217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6</xdr:row>
          <xdr:rowOff>139623</xdr:rowOff>
        </xdr:from>
        <xdr:to>
          <xdr:col>1</xdr:col>
          <xdr:colOff>167036</xdr:colOff>
          <xdr:row>6</xdr:row>
          <xdr:rowOff>330123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9</xdr:row>
          <xdr:rowOff>697</xdr:rowOff>
        </xdr:from>
        <xdr:to>
          <xdr:col>1</xdr:col>
          <xdr:colOff>167036</xdr:colOff>
          <xdr:row>9</xdr:row>
          <xdr:rowOff>191197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11</xdr:row>
          <xdr:rowOff>103149</xdr:rowOff>
        </xdr:from>
        <xdr:to>
          <xdr:col>1</xdr:col>
          <xdr:colOff>167036</xdr:colOff>
          <xdr:row>12</xdr:row>
          <xdr:rowOff>189106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104775</xdr:rowOff>
        </xdr:from>
        <xdr:to>
          <xdr:col>1</xdr:col>
          <xdr:colOff>209550</xdr:colOff>
          <xdr:row>15</xdr:row>
          <xdr:rowOff>333375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18</xdr:row>
          <xdr:rowOff>140320</xdr:rowOff>
        </xdr:from>
        <xdr:to>
          <xdr:col>1</xdr:col>
          <xdr:colOff>167036</xdr:colOff>
          <xdr:row>18</xdr:row>
          <xdr:rowOff>330820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209550</xdr:rowOff>
        </xdr:from>
        <xdr:to>
          <xdr:col>1</xdr:col>
          <xdr:colOff>209550</xdr:colOff>
          <xdr:row>21</xdr:row>
          <xdr:rowOff>438150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23</xdr:row>
          <xdr:rowOff>141713</xdr:rowOff>
        </xdr:from>
        <xdr:to>
          <xdr:col>1</xdr:col>
          <xdr:colOff>167036</xdr:colOff>
          <xdr:row>23</xdr:row>
          <xdr:rowOff>332213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24</xdr:row>
          <xdr:rowOff>174005</xdr:rowOff>
        </xdr:from>
        <xdr:to>
          <xdr:col>1</xdr:col>
          <xdr:colOff>167036</xdr:colOff>
          <xdr:row>25</xdr:row>
          <xdr:rowOff>190268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27</xdr:row>
          <xdr:rowOff>275528</xdr:rowOff>
        </xdr:from>
        <xdr:to>
          <xdr:col>1</xdr:col>
          <xdr:colOff>167036</xdr:colOff>
          <xdr:row>28</xdr:row>
          <xdr:rowOff>187248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30</xdr:row>
          <xdr:rowOff>344991</xdr:rowOff>
        </xdr:from>
        <xdr:to>
          <xdr:col>1</xdr:col>
          <xdr:colOff>167036</xdr:colOff>
          <xdr:row>31</xdr:row>
          <xdr:rowOff>187015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31</xdr:row>
          <xdr:rowOff>577540</xdr:rowOff>
        </xdr:from>
        <xdr:to>
          <xdr:col>1</xdr:col>
          <xdr:colOff>167036</xdr:colOff>
          <xdr:row>32</xdr:row>
          <xdr:rowOff>187248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32</xdr:row>
          <xdr:rowOff>577773</xdr:rowOff>
        </xdr:from>
        <xdr:to>
          <xdr:col>1</xdr:col>
          <xdr:colOff>167036</xdr:colOff>
          <xdr:row>33</xdr:row>
          <xdr:rowOff>187480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34</xdr:row>
          <xdr:rowOff>811484</xdr:rowOff>
        </xdr:from>
        <xdr:to>
          <xdr:col>1</xdr:col>
          <xdr:colOff>167036</xdr:colOff>
          <xdr:row>35</xdr:row>
          <xdr:rowOff>49484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37</xdr:row>
          <xdr:rowOff>588227</xdr:rowOff>
        </xdr:from>
        <xdr:to>
          <xdr:col>1</xdr:col>
          <xdr:colOff>167036</xdr:colOff>
          <xdr:row>38</xdr:row>
          <xdr:rowOff>186318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228600</xdr:rowOff>
        </xdr:from>
        <xdr:to>
          <xdr:col>1</xdr:col>
          <xdr:colOff>209550</xdr:colOff>
          <xdr:row>41</xdr:row>
          <xdr:rowOff>123825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43</xdr:row>
          <xdr:rowOff>172379</xdr:rowOff>
        </xdr:from>
        <xdr:to>
          <xdr:col>1</xdr:col>
          <xdr:colOff>167036</xdr:colOff>
          <xdr:row>44</xdr:row>
          <xdr:rowOff>49251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46</xdr:row>
          <xdr:rowOff>53898</xdr:rowOff>
        </xdr:from>
        <xdr:to>
          <xdr:col>1</xdr:col>
          <xdr:colOff>167036</xdr:colOff>
          <xdr:row>47</xdr:row>
          <xdr:rowOff>70160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3724275</xdr:colOff>
          <xdr:row>50</xdr:row>
          <xdr:rowOff>738536</xdr:rowOff>
        </xdr:from>
        <xdr:to>
          <xdr:col>1</xdr:col>
          <xdr:colOff>186086</xdr:colOff>
          <xdr:row>51</xdr:row>
          <xdr:rowOff>174005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26" Type="http://schemas.openxmlformats.org/officeDocument/2006/relationships/control" Target="../activeX/activeX19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7.xml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6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56"/>
  <sheetViews>
    <sheetView zoomScale="82" zoomScaleNormal="82" workbookViewId="0">
      <selection activeCell="B62" sqref="B62"/>
    </sheetView>
  </sheetViews>
  <sheetFormatPr defaultRowHeight="15" x14ac:dyDescent="0.25"/>
  <cols>
    <col min="1" max="1" width="55.85546875" customWidth="1"/>
    <col min="2" max="2" width="43.85546875" customWidth="1"/>
    <col min="3" max="3" width="32.85546875" hidden="1" customWidth="1"/>
    <col min="4" max="4" width="81.5703125" customWidth="1"/>
  </cols>
  <sheetData>
    <row r="1" spans="1:4" ht="59.25" customHeight="1" x14ac:dyDescent="0.25">
      <c r="A1" s="1" t="s">
        <v>0</v>
      </c>
      <c r="B1" s="18" t="s">
        <v>61</v>
      </c>
    </row>
    <row r="2" spans="1:4" ht="15.75" thickBot="1" x14ac:dyDescent="0.3"/>
    <row r="3" spans="1:4" ht="19.5" thickBot="1" x14ac:dyDescent="0.3">
      <c r="A3" s="2" t="s">
        <v>1</v>
      </c>
      <c r="B3" s="29" t="s">
        <v>2</v>
      </c>
      <c r="C3" s="30"/>
      <c r="D3" s="10" t="s">
        <v>3</v>
      </c>
    </row>
    <row r="4" spans="1:4" ht="62.25" customHeight="1" x14ac:dyDescent="0.25">
      <c r="A4" s="31" t="s">
        <v>4</v>
      </c>
      <c r="B4" s="17">
        <f>6525937.193/1000</f>
        <v>6525.9371929999998</v>
      </c>
      <c r="C4" s="38"/>
      <c r="D4" s="11" t="s">
        <v>7</v>
      </c>
    </row>
    <row r="5" spans="1:4" ht="16.5" customHeight="1" x14ac:dyDescent="0.25">
      <c r="A5" s="32"/>
      <c r="B5" s="4" t="s">
        <v>5</v>
      </c>
      <c r="C5" s="39"/>
      <c r="D5" s="11" t="s">
        <v>8</v>
      </c>
    </row>
    <row r="6" spans="1:4" ht="12" customHeight="1" thickBot="1" x14ac:dyDescent="0.3">
      <c r="A6" s="33"/>
      <c r="B6" s="34" t="s">
        <v>6</v>
      </c>
      <c r="C6" s="35"/>
      <c r="D6" s="12"/>
    </row>
    <row r="7" spans="1:4" ht="51" customHeight="1" x14ac:dyDescent="0.25">
      <c r="A7" s="31" t="s">
        <v>9</v>
      </c>
      <c r="B7" s="4"/>
      <c r="C7" s="39"/>
      <c r="D7" s="40" t="s">
        <v>11</v>
      </c>
    </row>
    <row r="8" spans="1:4" ht="38.25" customHeight="1" x14ac:dyDescent="0.25">
      <c r="A8" s="32"/>
      <c r="B8" s="4">
        <v>267</v>
      </c>
      <c r="C8" s="39"/>
      <c r="D8" s="41"/>
    </row>
    <row r="9" spans="1:4" ht="12.75" customHeight="1" thickBot="1" x14ac:dyDescent="0.3">
      <c r="A9" s="33"/>
      <c r="B9" s="36" t="s">
        <v>17</v>
      </c>
      <c r="C9" s="37"/>
      <c r="D9" s="42"/>
    </row>
    <row r="10" spans="1:4" ht="66" customHeight="1" x14ac:dyDescent="0.25">
      <c r="A10" s="31" t="s">
        <v>12</v>
      </c>
      <c r="B10" s="16">
        <f>1107745.9/1000</f>
        <v>1107.7458999999999</v>
      </c>
      <c r="C10" s="39"/>
      <c r="D10" s="11" t="s">
        <v>14</v>
      </c>
    </row>
    <row r="11" spans="1:4" ht="39" customHeight="1" x14ac:dyDescent="0.25">
      <c r="A11" s="32"/>
      <c r="B11" s="4" t="s">
        <v>13</v>
      </c>
      <c r="C11" s="39"/>
      <c r="D11" s="11" t="s">
        <v>15</v>
      </c>
    </row>
    <row r="12" spans="1:4" ht="8.25" customHeight="1" thickBot="1" x14ac:dyDescent="0.3">
      <c r="A12" s="33"/>
      <c r="B12" s="34" t="s">
        <v>6</v>
      </c>
      <c r="C12" s="35"/>
      <c r="D12" s="12"/>
    </row>
    <row r="13" spans="1:4" ht="52.5" customHeight="1" x14ac:dyDescent="0.25">
      <c r="A13" s="31" t="s">
        <v>16</v>
      </c>
      <c r="B13" s="4">
        <v>24</v>
      </c>
      <c r="C13" s="39"/>
      <c r="D13" s="40" t="s">
        <v>18</v>
      </c>
    </row>
    <row r="14" spans="1:4" x14ac:dyDescent="0.25">
      <c r="A14" s="32"/>
      <c r="B14" s="4" t="s">
        <v>17</v>
      </c>
      <c r="C14" s="39"/>
      <c r="D14" s="41"/>
    </row>
    <row r="15" spans="1:4" ht="15.75" thickBot="1" x14ac:dyDescent="0.3">
      <c r="A15" s="33"/>
      <c r="B15" s="36" t="s">
        <v>10</v>
      </c>
      <c r="C15" s="37"/>
      <c r="D15" s="42"/>
    </row>
    <row r="16" spans="1:4" ht="60" x14ac:dyDescent="0.25">
      <c r="A16" s="31" t="s">
        <v>19</v>
      </c>
      <c r="B16" s="16">
        <f>3000049.783/1000</f>
        <v>3000.0497829999999</v>
      </c>
      <c r="C16" s="39"/>
      <c r="D16" s="11" t="s">
        <v>21</v>
      </c>
    </row>
    <row r="17" spans="1:4" ht="26.25" customHeight="1" x14ac:dyDescent="0.25">
      <c r="A17" s="32"/>
      <c r="B17" s="4" t="s">
        <v>20</v>
      </c>
      <c r="C17" s="39"/>
      <c r="D17" s="11" t="s">
        <v>22</v>
      </c>
    </row>
    <row r="18" spans="1:4" ht="15" customHeight="1" thickBot="1" x14ac:dyDescent="0.3">
      <c r="A18" s="33"/>
      <c r="B18" s="34" t="s">
        <v>6</v>
      </c>
      <c r="C18" s="35"/>
      <c r="D18" s="12"/>
    </row>
    <row r="19" spans="1:4" ht="41.25" customHeight="1" x14ac:dyDescent="0.25">
      <c r="A19" s="31" t="s">
        <v>23</v>
      </c>
      <c r="B19" s="4"/>
      <c r="C19" s="39"/>
      <c r="D19" s="40" t="s">
        <v>24</v>
      </c>
    </row>
    <row r="20" spans="1:4" x14ac:dyDescent="0.25">
      <c r="A20" s="32"/>
      <c r="B20" s="4">
        <v>111</v>
      </c>
      <c r="C20" s="39"/>
      <c r="D20" s="41"/>
    </row>
    <row r="21" spans="1:4" ht="15.75" thickBot="1" x14ac:dyDescent="0.3">
      <c r="A21" s="33"/>
      <c r="B21" s="36" t="s">
        <v>17</v>
      </c>
      <c r="C21" s="37"/>
      <c r="D21" s="42"/>
    </row>
    <row r="22" spans="1:4" ht="60" x14ac:dyDescent="0.25">
      <c r="A22" s="31" t="s">
        <v>25</v>
      </c>
      <c r="B22" s="16">
        <f>478257.555/1000</f>
        <v>478.25755499999997</v>
      </c>
      <c r="C22" s="8"/>
      <c r="D22" s="11" t="s">
        <v>26</v>
      </c>
    </row>
    <row r="23" spans="1:4" ht="30" customHeight="1" thickBot="1" x14ac:dyDescent="0.3">
      <c r="A23" s="33"/>
      <c r="B23" s="34" t="s">
        <v>59</v>
      </c>
      <c r="C23" s="35"/>
      <c r="D23" s="13" t="s">
        <v>27</v>
      </c>
    </row>
    <row r="24" spans="1:4" ht="56.25" customHeight="1" x14ac:dyDescent="0.25">
      <c r="A24" s="31" t="s">
        <v>28</v>
      </c>
      <c r="B24" s="4">
        <v>24</v>
      </c>
      <c r="C24" s="39"/>
      <c r="D24" s="40" t="s">
        <v>29</v>
      </c>
    </row>
    <row r="25" spans="1:4" ht="13.5" customHeight="1" thickBot="1" x14ac:dyDescent="0.3">
      <c r="A25" s="33"/>
      <c r="B25" s="5" t="s">
        <v>17</v>
      </c>
      <c r="C25" s="43"/>
      <c r="D25" s="42"/>
    </row>
    <row r="26" spans="1:4" ht="17.25" customHeight="1" x14ac:dyDescent="0.25">
      <c r="A26" s="31" t="s">
        <v>30</v>
      </c>
      <c r="B26" s="4"/>
      <c r="C26" s="39"/>
      <c r="D26" s="40" t="s">
        <v>31</v>
      </c>
    </row>
    <row r="27" spans="1:4" ht="41.25" customHeight="1" x14ac:dyDescent="0.25">
      <c r="A27" s="32"/>
      <c r="B27" s="16">
        <f>564092.298/1000</f>
        <v>564.09229799999991</v>
      </c>
      <c r="C27" s="39"/>
      <c r="D27" s="41"/>
    </row>
    <row r="28" spans="1:4" ht="21.75" customHeight="1" thickBot="1" x14ac:dyDescent="0.3">
      <c r="A28" s="33"/>
      <c r="B28" s="34" t="s">
        <v>59</v>
      </c>
      <c r="C28" s="35"/>
      <c r="D28" s="42"/>
    </row>
    <row r="29" spans="1:4" ht="24.95" customHeight="1" x14ac:dyDescent="0.25">
      <c r="A29" s="31" t="s">
        <v>32</v>
      </c>
      <c r="B29" s="4"/>
      <c r="C29" s="39"/>
      <c r="D29" s="40" t="s">
        <v>33</v>
      </c>
    </row>
    <row r="30" spans="1:4" x14ac:dyDescent="0.25">
      <c r="A30" s="32"/>
      <c r="B30" s="4">
        <v>41</v>
      </c>
      <c r="C30" s="39"/>
      <c r="D30" s="41"/>
    </row>
    <row r="31" spans="1:4" ht="27" customHeight="1" thickBot="1" x14ac:dyDescent="0.3">
      <c r="A31" s="33"/>
      <c r="B31" s="36" t="s">
        <v>17</v>
      </c>
      <c r="C31" s="37"/>
      <c r="D31" s="42"/>
    </row>
    <row r="32" spans="1:4" ht="45.75" thickBot="1" x14ac:dyDescent="0.3">
      <c r="A32" s="3" t="s">
        <v>34</v>
      </c>
      <c r="B32" s="6">
        <v>0</v>
      </c>
      <c r="C32" s="9"/>
      <c r="D32" s="13" t="s">
        <v>35</v>
      </c>
    </row>
    <row r="33" spans="1:4" ht="45.75" thickBot="1" x14ac:dyDescent="0.3">
      <c r="A33" s="3" t="s">
        <v>36</v>
      </c>
      <c r="B33" s="6">
        <v>0</v>
      </c>
      <c r="C33" s="9"/>
      <c r="D33" s="13" t="s">
        <v>37</v>
      </c>
    </row>
    <row r="34" spans="1:4" ht="60" customHeight="1" x14ac:dyDescent="0.25">
      <c r="A34" s="31" t="s">
        <v>38</v>
      </c>
      <c r="B34" s="16">
        <f>171396.92/1000</f>
        <v>171.39692000000002</v>
      </c>
      <c r="C34" s="39"/>
      <c r="D34" s="11" t="s">
        <v>39</v>
      </c>
    </row>
    <row r="35" spans="1:4" ht="75" customHeight="1" thickBot="1" x14ac:dyDescent="0.3">
      <c r="A35" s="33"/>
      <c r="B35" s="7" t="s">
        <v>59</v>
      </c>
      <c r="C35" s="43"/>
      <c r="D35" s="13" t="s">
        <v>40</v>
      </c>
    </row>
    <row r="36" spans="1:4" ht="24.95" customHeight="1" x14ac:dyDescent="0.25">
      <c r="A36" s="31" t="s">
        <v>41</v>
      </c>
      <c r="B36" s="4"/>
      <c r="C36" s="39"/>
      <c r="D36" s="40" t="s">
        <v>42</v>
      </c>
    </row>
    <row r="37" spans="1:4" x14ac:dyDescent="0.25">
      <c r="A37" s="32"/>
      <c r="B37" s="4">
        <v>6</v>
      </c>
      <c r="C37" s="39"/>
      <c r="D37" s="41"/>
    </row>
    <row r="38" spans="1:4" ht="46.5" customHeight="1" thickBot="1" x14ac:dyDescent="0.3">
      <c r="A38" s="33"/>
      <c r="B38" s="5" t="s">
        <v>17</v>
      </c>
      <c r="C38" s="43"/>
      <c r="D38" s="42"/>
    </row>
    <row r="39" spans="1:4" ht="29.25" customHeight="1" x14ac:dyDescent="0.25">
      <c r="A39" s="31" t="s">
        <v>43</v>
      </c>
      <c r="B39" s="4"/>
      <c r="C39" s="39"/>
      <c r="D39" s="40" t="s">
        <v>44</v>
      </c>
    </row>
    <row r="40" spans="1:4" ht="27" customHeight="1" x14ac:dyDescent="0.25">
      <c r="A40" s="32"/>
      <c r="B40" s="16">
        <f>227045.642/1000</f>
        <v>227.04564199999999</v>
      </c>
      <c r="C40" s="39"/>
      <c r="D40" s="41"/>
    </row>
    <row r="41" spans="1:4" ht="26.25" customHeight="1" thickBot="1" x14ac:dyDescent="0.3">
      <c r="A41" s="33"/>
      <c r="B41" s="34" t="s">
        <v>59</v>
      </c>
      <c r="C41" s="35"/>
      <c r="D41" s="42"/>
    </row>
    <row r="42" spans="1:4" ht="45.75" customHeight="1" x14ac:dyDescent="0.25">
      <c r="A42" s="31" t="s">
        <v>45</v>
      </c>
      <c r="B42" s="4">
        <v>21</v>
      </c>
      <c r="C42" s="39"/>
      <c r="D42" s="40" t="s">
        <v>46</v>
      </c>
    </row>
    <row r="43" spans="1:4" x14ac:dyDescent="0.25">
      <c r="A43" s="32"/>
      <c r="B43" s="4" t="s">
        <v>17</v>
      </c>
      <c r="C43" s="39"/>
      <c r="D43" s="41"/>
    </row>
    <row r="44" spans="1:4" ht="24.75" customHeight="1" thickBot="1" x14ac:dyDescent="0.3">
      <c r="A44" s="33"/>
      <c r="B44" s="36" t="s">
        <v>10</v>
      </c>
      <c r="C44" s="37"/>
      <c r="D44" s="42"/>
    </row>
    <row r="45" spans="1:4" ht="16.5" customHeight="1" x14ac:dyDescent="0.25">
      <c r="A45" s="31" t="s">
        <v>60</v>
      </c>
      <c r="B45" s="4"/>
      <c r="C45" s="39"/>
      <c r="D45" s="40" t="s">
        <v>47</v>
      </c>
    </row>
    <row r="46" spans="1:4" ht="35.25" customHeight="1" x14ac:dyDescent="0.25">
      <c r="A46" s="32"/>
      <c r="B46" s="16">
        <f>2436859.699/1000</f>
        <v>2436.8596990000001</v>
      </c>
      <c r="C46" s="39"/>
      <c r="D46" s="41"/>
    </row>
    <row r="47" spans="1:4" ht="13.5" customHeight="1" thickBot="1" x14ac:dyDescent="0.3">
      <c r="A47" s="33"/>
      <c r="B47" s="7" t="s">
        <v>59</v>
      </c>
      <c r="C47" s="43"/>
      <c r="D47" s="42"/>
    </row>
    <row r="48" spans="1:4" ht="36.75" customHeight="1" x14ac:dyDescent="0.25">
      <c r="A48" s="31" t="s">
        <v>48</v>
      </c>
      <c r="B48" s="4">
        <v>46918.743999999999</v>
      </c>
      <c r="C48" s="8"/>
      <c r="D48" s="11" t="s">
        <v>49</v>
      </c>
    </row>
    <row r="49" spans="1:4" ht="36.75" customHeight="1" x14ac:dyDescent="0.25">
      <c r="A49" s="32"/>
      <c r="B49" s="44" t="s">
        <v>6</v>
      </c>
      <c r="C49" s="45"/>
      <c r="D49" s="11" t="s">
        <v>50</v>
      </c>
    </row>
    <row r="50" spans="1:4" ht="21.75" customHeight="1" x14ac:dyDescent="0.25">
      <c r="A50" s="32"/>
      <c r="B50" s="48" t="s">
        <v>59</v>
      </c>
      <c r="C50" s="49"/>
      <c r="D50" s="11" t="s">
        <v>51</v>
      </c>
    </row>
    <row r="51" spans="1:4" ht="59.25" customHeight="1" x14ac:dyDescent="0.25">
      <c r="A51" s="32"/>
      <c r="B51" s="48"/>
      <c r="C51" s="49"/>
      <c r="D51" s="11" t="s">
        <v>52</v>
      </c>
    </row>
    <row r="52" spans="1:4" ht="15.75" customHeight="1" thickBot="1" x14ac:dyDescent="0.3">
      <c r="A52" s="33"/>
      <c r="B52" s="50"/>
      <c r="C52" s="51"/>
      <c r="D52" s="14" t="s">
        <v>53</v>
      </c>
    </row>
    <row r="53" spans="1:4" ht="47.25" customHeight="1" x14ac:dyDescent="0.25">
      <c r="A53" s="31" t="s">
        <v>54</v>
      </c>
      <c r="B53" s="4"/>
      <c r="C53" s="39"/>
      <c r="D53" s="11" t="s">
        <v>55</v>
      </c>
    </row>
    <row r="54" spans="1:4" ht="94.5" customHeight="1" x14ac:dyDescent="0.25">
      <c r="A54" s="32"/>
      <c r="B54" s="4">
        <v>34413.235000000001</v>
      </c>
      <c r="C54" s="39"/>
      <c r="D54" s="11" t="s">
        <v>56</v>
      </c>
    </row>
    <row r="55" spans="1:4" ht="30.75" customHeight="1" x14ac:dyDescent="0.25">
      <c r="A55" s="32"/>
      <c r="B55" s="44" t="s">
        <v>59</v>
      </c>
      <c r="C55" s="45"/>
      <c r="D55" s="11" t="s">
        <v>57</v>
      </c>
    </row>
    <row r="56" spans="1:4" ht="21" customHeight="1" thickBot="1" x14ac:dyDescent="0.3">
      <c r="A56" s="33"/>
      <c r="B56" s="46"/>
      <c r="C56" s="47"/>
      <c r="D56" s="15" t="s">
        <v>58</v>
      </c>
    </row>
  </sheetData>
  <mergeCells count="60">
    <mergeCell ref="A53:A56"/>
    <mergeCell ref="B55:C55"/>
    <mergeCell ref="B56:C56"/>
    <mergeCell ref="A48:A52"/>
    <mergeCell ref="B49:C49"/>
    <mergeCell ref="B50:C50"/>
    <mergeCell ref="B51:C51"/>
    <mergeCell ref="B52:C52"/>
    <mergeCell ref="C53:C54"/>
    <mergeCell ref="A42:A44"/>
    <mergeCell ref="B44:C44"/>
    <mergeCell ref="D42:D44"/>
    <mergeCell ref="A45:A47"/>
    <mergeCell ref="D45:D47"/>
    <mergeCell ref="C42:C43"/>
    <mergeCell ref="C45:C47"/>
    <mergeCell ref="A34:A35"/>
    <mergeCell ref="A36:A38"/>
    <mergeCell ref="D36:D38"/>
    <mergeCell ref="A39:A41"/>
    <mergeCell ref="B41:C41"/>
    <mergeCell ref="D39:D41"/>
    <mergeCell ref="C34:C35"/>
    <mergeCell ref="C36:C38"/>
    <mergeCell ref="C39:C40"/>
    <mergeCell ref="A26:A28"/>
    <mergeCell ref="B28:C28"/>
    <mergeCell ref="D26:D28"/>
    <mergeCell ref="A29:A31"/>
    <mergeCell ref="B31:C31"/>
    <mergeCell ref="D29:D31"/>
    <mergeCell ref="C26:C27"/>
    <mergeCell ref="C29:C30"/>
    <mergeCell ref="A22:A23"/>
    <mergeCell ref="B23:C23"/>
    <mergeCell ref="A24:A25"/>
    <mergeCell ref="D24:D25"/>
    <mergeCell ref="C24:C25"/>
    <mergeCell ref="A16:A18"/>
    <mergeCell ref="B18:C18"/>
    <mergeCell ref="A19:A21"/>
    <mergeCell ref="B21:C21"/>
    <mergeCell ref="D7:D9"/>
    <mergeCell ref="A10:A12"/>
    <mergeCell ref="B12:C12"/>
    <mergeCell ref="A13:A15"/>
    <mergeCell ref="B15:C15"/>
    <mergeCell ref="D13:D15"/>
    <mergeCell ref="C10:C11"/>
    <mergeCell ref="C13:C14"/>
    <mergeCell ref="C16:C17"/>
    <mergeCell ref="C19:C20"/>
    <mergeCell ref="D19:D21"/>
    <mergeCell ref="B3:C3"/>
    <mergeCell ref="A4:A6"/>
    <mergeCell ref="B6:C6"/>
    <mergeCell ref="A7:A9"/>
    <mergeCell ref="B9:C9"/>
    <mergeCell ref="C4:C5"/>
    <mergeCell ref="C7:C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3" r:id="rId4" name="Control 19">
          <controlPr defaultSize="0" r:id="rId5">
            <anchor moveWithCells="1">
              <from>
                <xdr:col>1</xdr:col>
                <xdr:colOff>0</xdr:colOff>
                <xdr:row>50</xdr:row>
                <xdr:rowOff>742950</xdr:rowOff>
              </from>
              <to>
                <xdr:col>1</xdr:col>
                <xdr:colOff>190500</xdr:colOff>
                <xdr:row>51</xdr:row>
                <xdr:rowOff>171450</xdr:rowOff>
              </to>
            </anchor>
          </controlPr>
        </control>
      </mc:Choice>
      <mc:Fallback>
        <control shapeId="1043" r:id="rId4" name="Control 19"/>
      </mc:Fallback>
    </mc:AlternateContent>
    <mc:AlternateContent xmlns:mc="http://schemas.openxmlformats.org/markup-compatibility/2006">
      <mc:Choice Requires="x14">
        <control shapeId="1042" r:id="rId6" name="Control 18">
          <controlPr defaultSize="0" r:id="rId7">
            <anchor moveWithCells="1">
              <from>
                <xdr:col>1</xdr:col>
                <xdr:colOff>0</xdr:colOff>
                <xdr:row>46</xdr:row>
                <xdr:rowOff>57150</xdr:rowOff>
              </from>
              <to>
                <xdr:col>1</xdr:col>
                <xdr:colOff>171450</xdr:colOff>
                <xdr:row>47</xdr:row>
                <xdr:rowOff>66675</xdr:rowOff>
              </to>
            </anchor>
          </controlPr>
        </control>
      </mc:Choice>
      <mc:Fallback>
        <control shapeId="1042" r:id="rId6" name="Control 18"/>
      </mc:Fallback>
    </mc:AlternateContent>
    <mc:AlternateContent xmlns:mc="http://schemas.openxmlformats.org/markup-compatibility/2006">
      <mc:Choice Requires="x14">
        <control shapeId="1041" r:id="rId8" name="Control 17">
          <controlPr defaultSize="0" autoPict="0" r:id="rId9">
            <anchor moveWithCells="1">
              <from>
                <xdr:col>0</xdr:col>
                <xdr:colOff>3724275</xdr:colOff>
                <xdr:row>43</xdr:row>
                <xdr:rowOff>171450</xdr:rowOff>
              </from>
              <to>
                <xdr:col>1</xdr:col>
                <xdr:colOff>171450</xdr:colOff>
                <xdr:row>44</xdr:row>
                <xdr:rowOff>47625</xdr:rowOff>
              </to>
            </anchor>
          </controlPr>
        </control>
      </mc:Choice>
      <mc:Fallback>
        <control shapeId="1041" r:id="rId8" name="Control 17"/>
      </mc:Fallback>
    </mc:AlternateContent>
    <mc:AlternateContent xmlns:mc="http://schemas.openxmlformats.org/markup-compatibility/2006">
      <mc:Choice Requires="x14">
        <control shapeId="1040" r:id="rId10" name="Control 16">
          <controlPr defaultSize="0" autoPict="0" r:id="rId11">
            <anchor moveWithCells="1">
              <from>
                <xdr:col>1</xdr:col>
                <xdr:colOff>0</xdr:colOff>
                <xdr:row>40</xdr:row>
                <xdr:rowOff>228600</xdr:rowOff>
              </from>
              <to>
                <xdr:col>1</xdr:col>
                <xdr:colOff>209550</xdr:colOff>
                <xdr:row>41</xdr:row>
                <xdr:rowOff>123825</xdr:rowOff>
              </to>
            </anchor>
          </controlPr>
        </control>
      </mc:Choice>
      <mc:Fallback>
        <control shapeId="1040" r:id="rId10" name="Control 16"/>
      </mc:Fallback>
    </mc:AlternateContent>
    <mc:AlternateContent xmlns:mc="http://schemas.openxmlformats.org/markup-compatibility/2006">
      <mc:Choice Requires="x14">
        <control shapeId="1039" r:id="rId12" name="Control 15">
          <controlPr defaultSize="0" autoPict="0" r:id="rId9">
            <anchor moveWithCells="1">
              <from>
                <xdr:col>0</xdr:col>
                <xdr:colOff>3724275</xdr:colOff>
                <xdr:row>37</xdr:row>
                <xdr:rowOff>590550</xdr:rowOff>
              </from>
              <to>
                <xdr:col>1</xdr:col>
                <xdr:colOff>171450</xdr:colOff>
                <xdr:row>38</xdr:row>
                <xdr:rowOff>190500</xdr:rowOff>
              </to>
            </anchor>
          </controlPr>
        </control>
      </mc:Choice>
      <mc:Fallback>
        <control shapeId="1039" r:id="rId12" name="Control 15"/>
      </mc:Fallback>
    </mc:AlternateContent>
    <mc:AlternateContent xmlns:mc="http://schemas.openxmlformats.org/markup-compatibility/2006">
      <mc:Choice Requires="x14">
        <control shapeId="1038" r:id="rId13" name="Control 14">
          <controlPr defaultSize="0" autoPict="0" r:id="rId9">
            <anchor moveWithCells="1">
              <from>
                <xdr:col>0</xdr:col>
                <xdr:colOff>3724275</xdr:colOff>
                <xdr:row>34</xdr:row>
                <xdr:rowOff>809625</xdr:rowOff>
              </from>
              <to>
                <xdr:col>1</xdr:col>
                <xdr:colOff>171450</xdr:colOff>
                <xdr:row>35</xdr:row>
                <xdr:rowOff>47625</xdr:rowOff>
              </to>
            </anchor>
          </controlPr>
        </control>
      </mc:Choice>
      <mc:Fallback>
        <control shapeId="1038" r:id="rId13" name="Control 14"/>
      </mc:Fallback>
    </mc:AlternateContent>
    <mc:AlternateContent xmlns:mc="http://schemas.openxmlformats.org/markup-compatibility/2006">
      <mc:Choice Requires="x14">
        <control shapeId="1037" r:id="rId14" name="Control 13">
          <controlPr defaultSize="0" autoPict="0" r:id="rId9">
            <anchor moveWithCells="1">
              <from>
                <xdr:col>0</xdr:col>
                <xdr:colOff>3724275</xdr:colOff>
                <xdr:row>32</xdr:row>
                <xdr:rowOff>581025</xdr:rowOff>
              </from>
              <to>
                <xdr:col>1</xdr:col>
                <xdr:colOff>171450</xdr:colOff>
                <xdr:row>33</xdr:row>
                <xdr:rowOff>190500</xdr:rowOff>
              </to>
            </anchor>
          </controlPr>
        </control>
      </mc:Choice>
      <mc:Fallback>
        <control shapeId="1037" r:id="rId14" name="Control 13"/>
      </mc:Fallback>
    </mc:AlternateContent>
    <mc:AlternateContent xmlns:mc="http://schemas.openxmlformats.org/markup-compatibility/2006">
      <mc:Choice Requires="x14">
        <control shapeId="1036" r:id="rId15" name="Control 12">
          <controlPr defaultSize="0" autoPict="0" r:id="rId9">
            <anchor moveWithCells="1">
              <from>
                <xdr:col>0</xdr:col>
                <xdr:colOff>3724275</xdr:colOff>
                <xdr:row>31</xdr:row>
                <xdr:rowOff>581025</xdr:rowOff>
              </from>
              <to>
                <xdr:col>1</xdr:col>
                <xdr:colOff>171450</xdr:colOff>
                <xdr:row>32</xdr:row>
                <xdr:rowOff>190500</xdr:rowOff>
              </to>
            </anchor>
          </controlPr>
        </control>
      </mc:Choice>
      <mc:Fallback>
        <control shapeId="1036" r:id="rId15" name="Control 12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autoPict="0" r:id="rId9">
            <anchor moveWithCells="1">
              <from>
                <xdr:col>0</xdr:col>
                <xdr:colOff>3724275</xdr:colOff>
                <xdr:row>30</xdr:row>
                <xdr:rowOff>342900</xdr:rowOff>
              </from>
              <to>
                <xdr:col>1</xdr:col>
                <xdr:colOff>171450</xdr:colOff>
                <xdr:row>31</xdr:row>
                <xdr:rowOff>190500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4" r:id="rId17" name="Control 10">
          <controlPr defaultSize="0" autoPict="0" r:id="rId9">
            <anchor moveWithCells="1">
              <from>
                <xdr:col>0</xdr:col>
                <xdr:colOff>3724275</xdr:colOff>
                <xdr:row>27</xdr:row>
                <xdr:rowOff>276225</xdr:rowOff>
              </from>
              <to>
                <xdr:col>1</xdr:col>
                <xdr:colOff>171450</xdr:colOff>
                <xdr:row>28</xdr:row>
                <xdr:rowOff>190500</xdr:rowOff>
              </to>
            </anchor>
          </controlPr>
        </control>
      </mc:Choice>
      <mc:Fallback>
        <control shapeId="1034" r:id="rId17" name="Control 10"/>
      </mc:Fallback>
    </mc:AlternateContent>
    <mc:AlternateContent xmlns:mc="http://schemas.openxmlformats.org/markup-compatibility/2006">
      <mc:Choice Requires="x14">
        <control shapeId="1033" r:id="rId18" name="Control 9">
          <controlPr defaultSize="0" autoPict="0" r:id="rId9">
            <anchor moveWithCells="1">
              <from>
                <xdr:col>0</xdr:col>
                <xdr:colOff>3724275</xdr:colOff>
                <xdr:row>24</xdr:row>
                <xdr:rowOff>171450</xdr:rowOff>
              </from>
              <to>
                <xdr:col>1</xdr:col>
                <xdr:colOff>171450</xdr:colOff>
                <xdr:row>25</xdr:row>
                <xdr:rowOff>190500</xdr:rowOff>
              </to>
            </anchor>
          </controlPr>
        </control>
      </mc:Choice>
      <mc:Fallback>
        <control shapeId="1033" r:id="rId18" name="Control 9"/>
      </mc:Fallback>
    </mc:AlternateContent>
    <mc:AlternateContent xmlns:mc="http://schemas.openxmlformats.org/markup-compatibility/2006">
      <mc:Choice Requires="x14">
        <control shapeId="1032" r:id="rId19" name="Control 8">
          <controlPr defaultSize="0" autoPict="0" r:id="rId9">
            <anchor moveWithCells="1">
              <from>
                <xdr:col>0</xdr:col>
                <xdr:colOff>3724275</xdr:colOff>
                <xdr:row>23</xdr:row>
                <xdr:rowOff>142875</xdr:rowOff>
              </from>
              <to>
                <xdr:col>1</xdr:col>
                <xdr:colOff>171450</xdr:colOff>
                <xdr:row>23</xdr:row>
                <xdr:rowOff>333375</xdr:rowOff>
              </to>
            </anchor>
          </controlPr>
        </control>
      </mc:Choice>
      <mc:Fallback>
        <control shapeId="1032" r:id="rId19" name="Control 8"/>
      </mc:Fallback>
    </mc:AlternateContent>
    <mc:AlternateContent xmlns:mc="http://schemas.openxmlformats.org/markup-compatibility/2006">
      <mc:Choice Requires="x14">
        <control shapeId="1031" r:id="rId20" name="Control 7">
          <controlPr defaultSize="0" autoPict="0" r:id="rId11">
            <anchor moveWithCells="1">
              <from>
                <xdr:col>1</xdr:col>
                <xdr:colOff>0</xdr:colOff>
                <xdr:row>21</xdr:row>
                <xdr:rowOff>209550</xdr:rowOff>
              </from>
              <to>
                <xdr:col>1</xdr:col>
                <xdr:colOff>209550</xdr:colOff>
                <xdr:row>21</xdr:row>
                <xdr:rowOff>438150</xdr:rowOff>
              </to>
            </anchor>
          </controlPr>
        </control>
      </mc:Choice>
      <mc:Fallback>
        <control shapeId="1031" r:id="rId20" name="Control 7"/>
      </mc:Fallback>
    </mc:AlternateContent>
    <mc:AlternateContent xmlns:mc="http://schemas.openxmlformats.org/markup-compatibility/2006">
      <mc:Choice Requires="x14">
        <control shapeId="1030" r:id="rId21" name="Control 6">
          <controlPr defaultSize="0" autoPict="0" r:id="rId9">
            <anchor moveWithCells="1">
              <from>
                <xdr:col>0</xdr:col>
                <xdr:colOff>3724275</xdr:colOff>
                <xdr:row>18</xdr:row>
                <xdr:rowOff>142875</xdr:rowOff>
              </from>
              <to>
                <xdr:col>1</xdr:col>
                <xdr:colOff>171450</xdr:colOff>
                <xdr:row>18</xdr:row>
                <xdr:rowOff>333375</xdr:rowOff>
              </to>
            </anchor>
          </controlPr>
        </control>
      </mc:Choice>
      <mc:Fallback>
        <control shapeId="1030" r:id="rId21" name="Control 6"/>
      </mc:Fallback>
    </mc:AlternateContent>
    <mc:AlternateContent xmlns:mc="http://schemas.openxmlformats.org/markup-compatibility/2006">
      <mc:Choice Requires="x14">
        <control shapeId="1029" r:id="rId22" name="Control 5">
          <controlPr defaultSize="0" autoPict="0" r:id="rId11">
            <anchor moveWithCells="1">
              <from>
                <xdr:col>1</xdr:col>
                <xdr:colOff>0</xdr:colOff>
                <xdr:row>15</xdr:row>
                <xdr:rowOff>104775</xdr:rowOff>
              </from>
              <to>
                <xdr:col>1</xdr:col>
                <xdr:colOff>209550</xdr:colOff>
                <xdr:row>15</xdr:row>
                <xdr:rowOff>333375</xdr:rowOff>
              </to>
            </anchor>
          </controlPr>
        </control>
      </mc:Choice>
      <mc:Fallback>
        <control shapeId="1029" r:id="rId22" name="Control 5"/>
      </mc:Fallback>
    </mc:AlternateContent>
    <mc:AlternateContent xmlns:mc="http://schemas.openxmlformats.org/markup-compatibility/2006">
      <mc:Choice Requires="x14">
        <control shapeId="1028" r:id="rId23" name="Control 4">
          <controlPr defaultSize="0" autoPict="0" r:id="rId9">
            <anchor moveWithCells="1">
              <from>
                <xdr:col>0</xdr:col>
                <xdr:colOff>3724275</xdr:colOff>
                <xdr:row>11</xdr:row>
                <xdr:rowOff>104775</xdr:rowOff>
              </from>
              <to>
                <xdr:col>1</xdr:col>
                <xdr:colOff>171450</xdr:colOff>
                <xdr:row>12</xdr:row>
                <xdr:rowOff>190500</xdr:rowOff>
              </to>
            </anchor>
          </controlPr>
        </control>
      </mc:Choice>
      <mc:Fallback>
        <control shapeId="1028" r:id="rId23" name="Control 4"/>
      </mc:Fallback>
    </mc:AlternateContent>
    <mc:AlternateContent xmlns:mc="http://schemas.openxmlformats.org/markup-compatibility/2006">
      <mc:Choice Requires="x14">
        <control shapeId="1027" r:id="rId24" name="Control 3">
          <controlPr defaultSize="0" autoPict="0" r:id="rId9">
            <anchor moveWithCells="1">
              <from>
                <xdr:col>0</xdr:col>
                <xdr:colOff>3724275</xdr:colOff>
                <xdr:row>9</xdr:row>
                <xdr:rowOff>0</xdr:rowOff>
              </from>
              <to>
                <xdr:col>1</xdr:col>
                <xdr:colOff>171450</xdr:colOff>
                <xdr:row>9</xdr:row>
                <xdr:rowOff>190500</xdr:rowOff>
              </to>
            </anchor>
          </controlPr>
        </control>
      </mc:Choice>
      <mc:Fallback>
        <control shapeId="1027" r:id="rId24" name="Control 3"/>
      </mc:Fallback>
    </mc:AlternateContent>
    <mc:AlternateContent xmlns:mc="http://schemas.openxmlformats.org/markup-compatibility/2006">
      <mc:Choice Requires="x14">
        <control shapeId="1026" r:id="rId25" name="Control 2">
          <controlPr defaultSize="0" autoPict="0" r:id="rId9">
            <anchor moveWithCells="1">
              <from>
                <xdr:col>0</xdr:col>
                <xdr:colOff>3724275</xdr:colOff>
                <xdr:row>6</xdr:row>
                <xdr:rowOff>142875</xdr:rowOff>
              </from>
              <to>
                <xdr:col>1</xdr:col>
                <xdr:colOff>171450</xdr:colOff>
                <xdr:row>6</xdr:row>
                <xdr:rowOff>333375</xdr:rowOff>
              </to>
            </anchor>
          </controlPr>
        </control>
      </mc:Choice>
      <mc:Fallback>
        <control shapeId="1026" r:id="rId25" name="Control 2"/>
      </mc:Fallback>
    </mc:AlternateContent>
    <mc:AlternateContent xmlns:mc="http://schemas.openxmlformats.org/markup-compatibility/2006">
      <mc:Choice Requires="x14">
        <control shapeId="1025" r:id="rId26" name="Control 1">
          <controlPr defaultSize="0" autoPict="0" r:id="rId9">
            <anchor moveWithCells="1">
              <from>
                <xdr:col>0</xdr:col>
                <xdr:colOff>3724275</xdr:colOff>
                <xdr:row>3</xdr:row>
                <xdr:rowOff>0</xdr:rowOff>
              </from>
              <to>
                <xdr:col>1</xdr:col>
                <xdr:colOff>171450</xdr:colOff>
                <xdr:row>3</xdr:row>
                <xdr:rowOff>190500</xdr:rowOff>
              </to>
            </anchor>
          </controlPr>
        </control>
      </mc:Choice>
      <mc:Fallback>
        <control shapeId="1025" r:id="rId2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sqref="A1:XFD1048576"/>
    </sheetView>
  </sheetViews>
  <sheetFormatPr defaultRowHeight="15" x14ac:dyDescent="0.25"/>
  <cols>
    <col min="1" max="1" width="55.85546875" customWidth="1"/>
    <col min="2" max="2" width="44" customWidth="1"/>
    <col min="3" max="3" width="1.140625" customWidth="1"/>
  </cols>
  <sheetData>
    <row r="1" spans="1:3" ht="59.25" customHeight="1" x14ac:dyDescent="0.25">
      <c r="A1" s="1" t="s">
        <v>62</v>
      </c>
      <c r="B1" s="18" t="s">
        <v>61</v>
      </c>
    </row>
    <row r="2" spans="1:3" ht="15.75" thickBot="1" x14ac:dyDescent="0.3"/>
    <row r="3" spans="1:3" ht="16.5" thickBot="1" x14ac:dyDescent="0.3">
      <c r="A3" s="2" t="s">
        <v>1</v>
      </c>
      <c r="B3" s="29" t="s">
        <v>2</v>
      </c>
      <c r="C3" s="56"/>
    </row>
    <row r="4" spans="1:3" ht="62.25" customHeight="1" x14ac:dyDescent="0.25">
      <c r="A4" s="31" t="s">
        <v>63</v>
      </c>
      <c r="B4" s="17">
        <f>2225818.014/1000</f>
        <v>2225.8180139999999</v>
      </c>
      <c r="C4" s="57"/>
    </row>
    <row r="5" spans="1:3" ht="16.5" customHeight="1" x14ac:dyDescent="0.25">
      <c r="A5" s="32"/>
      <c r="B5" s="4" t="s">
        <v>5</v>
      </c>
      <c r="C5" s="52"/>
    </row>
    <row r="6" spans="1:3" ht="12" customHeight="1" thickBot="1" x14ac:dyDescent="0.3">
      <c r="A6" s="33"/>
      <c r="B6" s="34" t="s">
        <v>6</v>
      </c>
      <c r="C6" s="54"/>
    </row>
    <row r="7" spans="1:3" ht="51" customHeight="1" x14ac:dyDescent="0.25">
      <c r="A7" s="31" t="s">
        <v>64</v>
      </c>
      <c r="B7" s="4">
        <v>90</v>
      </c>
      <c r="C7" s="52"/>
    </row>
    <row r="8" spans="1:3" ht="38.25" customHeight="1" x14ac:dyDescent="0.25">
      <c r="A8" s="32"/>
      <c r="B8" s="4" t="s">
        <v>65</v>
      </c>
      <c r="C8" s="52"/>
    </row>
    <row r="9" spans="1:3" ht="12.75" customHeight="1" thickBot="1" x14ac:dyDescent="0.3">
      <c r="A9" s="33"/>
      <c r="B9" s="36" t="s">
        <v>10</v>
      </c>
      <c r="C9" s="55"/>
    </row>
    <row r="10" spans="1:3" ht="66" customHeight="1" x14ac:dyDescent="0.25">
      <c r="A10" s="31" t="s">
        <v>12</v>
      </c>
      <c r="B10" s="16">
        <f>445766.68/1000</f>
        <v>445.76668000000001</v>
      </c>
      <c r="C10" s="52"/>
    </row>
    <row r="11" spans="1:3" ht="39" customHeight="1" x14ac:dyDescent="0.25">
      <c r="A11" s="32"/>
      <c r="B11" s="4" t="s">
        <v>13</v>
      </c>
      <c r="C11" s="52"/>
    </row>
    <row r="12" spans="1:3" ht="8.25" customHeight="1" thickBot="1" x14ac:dyDescent="0.3">
      <c r="A12" s="33"/>
      <c r="B12" s="34" t="s">
        <v>6</v>
      </c>
      <c r="C12" s="54"/>
    </row>
    <row r="13" spans="1:3" ht="52.5" customHeight="1" x14ac:dyDescent="0.25">
      <c r="A13" s="31" t="s">
        <v>66</v>
      </c>
      <c r="B13" s="4">
        <v>8</v>
      </c>
      <c r="C13" s="52"/>
    </row>
    <row r="14" spans="1:3" x14ac:dyDescent="0.25">
      <c r="A14" s="32"/>
      <c r="B14" s="4" t="s">
        <v>17</v>
      </c>
      <c r="C14" s="52"/>
    </row>
    <row r="15" spans="1:3" ht="15.75" thickBot="1" x14ac:dyDescent="0.3">
      <c r="A15" s="33"/>
      <c r="B15" s="36" t="s">
        <v>10</v>
      </c>
      <c r="C15" s="55"/>
    </row>
    <row r="16" spans="1:3" x14ac:dyDescent="0.25">
      <c r="A16" s="31" t="s">
        <v>67</v>
      </c>
      <c r="B16" s="16">
        <f>977966.755/1000</f>
        <v>977.96675500000003</v>
      </c>
      <c r="C16" s="52"/>
    </row>
    <row r="17" spans="1:3" ht="26.25" customHeight="1" x14ac:dyDescent="0.25">
      <c r="A17" s="32"/>
      <c r="B17" s="4" t="s">
        <v>20</v>
      </c>
      <c r="C17" s="52"/>
    </row>
    <row r="18" spans="1:3" ht="15" customHeight="1" thickBot="1" x14ac:dyDescent="0.3">
      <c r="A18" s="33"/>
      <c r="B18" s="34" t="s">
        <v>6</v>
      </c>
      <c r="C18" s="54"/>
    </row>
    <row r="19" spans="1:3" ht="41.25" customHeight="1" x14ac:dyDescent="0.25">
      <c r="A19" s="31" t="s">
        <v>68</v>
      </c>
      <c r="B19" s="4">
        <v>37</v>
      </c>
      <c r="C19" s="52"/>
    </row>
    <row r="20" spans="1:3" x14ac:dyDescent="0.25">
      <c r="A20" s="32"/>
      <c r="B20" s="4"/>
      <c r="C20" s="52"/>
    </row>
    <row r="21" spans="1:3" ht="15.75" thickBot="1" x14ac:dyDescent="0.3">
      <c r="A21" s="33"/>
      <c r="B21" s="36" t="s">
        <v>17</v>
      </c>
      <c r="C21" s="55"/>
    </row>
    <row r="22" spans="1:3" x14ac:dyDescent="0.25">
      <c r="A22" s="31" t="s">
        <v>69</v>
      </c>
      <c r="B22" s="16">
        <f>161522.334/1000</f>
        <v>161.522334</v>
      </c>
      <c r="C22" s="23"/>
    </row>
    <row r="23" spans="1:3" ht="30" customHeight="1" thickBot="1" x14ac:dyDescent="0.3">
      <c r="A23" s="33"/>
      <c r="B23" s="34" t="s">
        <v>59</v>
      </c>
      <c r="C23" s="54"/>
    </row>
    <row r="24" spans="1:3" ht="56.25" customHeight="1" x14ac:dyDescent="0.25">
      <c r="A24" s="31" t="s">
        <v>70</v>
      </c>
      <c r="B24" s="4">
        <v>8</v>
      </c>
      <c r="C24" s="52"/>
    </row>
    <row r="25" spans="1:3" ht="13.5" customHeight="1" thickBot="1" x14ac:dyDescent="0.3">
      <c r="A25" s="33"/>
      <c r="B25" s="20" t="s">
        <v>17</v>
      </c>
      <c r="C25" s="53"/>
    </row>
    <row r="26" spans="1:3" ht="17.25" customHeight="1" x14ac:dyDescent="0.25">
      <c r="A26" s="31" t="s">
        <v>71</v>
      </c>
      <c r="B26" s="4"/>
      <c r="C26" s="52"/>
    </row>
    <row r="27" spans="1:3" ht="41.25" customHeight="1" x14ac:dyDescent="0.25">
      <c r="A27" s="32"/>
      <c r="B27" s="16">
        <f>179923.211/1000</f>
        <v>179.92321100000001</v>
      </c>
      <c r="C27" s="52"/>
    </row>
    <row r="28" spans="1:3" ht="21.75" customHeight="1" thickBot="1" x14ac:dyDescent="0.3">
      <c r="A28" s="33"/>
      <c r="B28" s="34" t="s">
        <v>59</v>
      </c>
      <c r="C28" s="54"/>
    </row>
    <row r="29" spans="1:3" ht="24.95" customHeight="1" x14ac:dyDescent="0.25">
      <c r="A29" s="31" t="s">
        <v>72</v>
      </c>
      <c r="B29" s="4"/>
      <c r="C29" s="52"/>
    </row>
    <row r="30" spans="1:3" x14ac:dyDescent="0.25">
      <c r="A30" s="32"/>
      <c r="B30" s="4">
        <v>14</v>
      </c>
      <c r="C30" s="52"/>
    </row>
    <row r="31" spans="1:3" ht="27" customHeight="1" thickBot="1" x14ac:dyDescent="0.3">
      <c r="A31" s="33"/>
      <c r="B31" s="36" t="s">
        <v>17</v>
      </c>
      <c r="C31" s="55"/>
    </row>
    <row r="32" spans="1:3" ht="29.25" thickBot="1" x14ac:dyDescent="0.3">
      <c r="A32" s="3" t="s">
        <v>34</v>
      </c>
      <c r="B32" s="6">
        <v>0</v>
      </c>
      <c r="C32" s="24"/>
    </row>
    <row r="33" spans="1:3" ht="29.25" thickBot="1" x14ac:dyDescent="0.3">
      <c r="A33" s="3" t="s">
        <v>36</v>
      </c>
      <c r="B33" s="6">
        <v>0</v>
      </c>
      <c r="C33" s="24"/>
    </row>
    <row r="34" spans="1:3" ht="60" customHeight="1" x14ac:dyDescent="0.25">
      <c r="A34" s="31" t="s">
        <v>73</v>
      </c>
      <c r="B34" s="16">
        <f>44584.137/1000</f>
        <v>44.584137000000005</v>
      </c>
      <c r="C34" s="52"/>
    </row>
    <row r="35" spans="1:3" ht="75" customHeight="1" thickBot="1" x14ac:dyDescent="0.3">
      <c r="A35" s="33"/>
      <c r="B35" s="19" t="s">
        <v>59</v>
      </c>
      <c r="C35" s="53"/>
    </row>
    <row r="36" spans="1:3" ht="24.95" customHeight="1" x14ac:dyDescent="0.25">
      <c r="A36" s="31" t="s">
        <v>74</v>
      </c>
      <c r="B36" s="4"/>
      <c r="C36" s="52"/>
    </row>
    <row r="37" spans="1:3" x14ac:dyDescent="0.25">
      <c r="A37" s="32"/>
      <c r="B37" s="4">
        <v>2</v>
      </c>
      <c r="C37" s="52"/>
    </row>
    <row r="38" spans="1:3" ht="46.5" customHeight="1" thickBot="1" x14ac:dyDescent="0.3">
      <c r="A38" s="33"/>
      <c r="B38" s="20" t="s">
        <v>17</v>
      </c>
      <c r="C38" s="53"/>
    </row>
    <row r="39" spans="1:3" ht="29.25" customHeight="1" x14ac:dyDescent="0.25">
      <c r="A39" s="31" t="s">
        <v>75</v>
      </c>
      <c r="B39" s="16"/>
      <c r="C39" s="52"/>
    </row>
    <row r="40" spans="1:3" ht="27" customHeight="1" x14ac:dyDescent="0.25">
      <c r="A40" s="32"/>
      <c r="B40" s="16">
        <f>73762.832/1000</f>
        <v>73.762831999999989</v>
      </c>
      <c r="C40" s="52"/>
    </row>
    <row r="41" spans="1:3" ht="26.25" customHeight="1" thickBot="1" x14ac:dyDescent="0.3">
      <c r="A41" s="33"/>
      <c r="B41" s="34" t="s">
        <v>59</v>
      </c>
      <c r="C41" s="54"/>
    </row>
    <row r="42" spans="1:3" ht="45.75" customHeight="1" x14ac:dyDescent="0.25">
      <c r="A42" s="31" t="s">
        <v>76</v>
      </c>
      <c r="B42" s="4">
        <v>7</v>
      </c>
      <c r="C42" s="52"/>
    </row>
    <row r="43" spans="1:3" x14ac:dyDescent="0.25">
      <c r="A43" s="32"/>
      <c r="B43" s="4" t="s">
        <v>17</v>
      </c>
      <c r="C43" s="52"/>
    </row>
    <row r="44" spans="1:3" ht="24.75" customHeight="1" thickBot="1" x14ac:dyDescent="0.3">
      <c r="A44" s="33"/>
      <c r="B44" s="36" t="s">
        <v>10</v>
      </c>
      <c r="C44" s="55"/>
    </row>
    <row r="45" spans="1:3" ht="16.5" customHeight="1" x14ac:dyDescent="0.25">
      <c r="A45" s="31" t="s">
        <v>77</v>
      </c>
      <c r="B45" s="4"/>
      <c r="C45" s="52"/>
    </row>
    <row r="46" spans="1:3" ht="35.25" customHeight="1" x14ac:dyDescent="0.25">
      <c r="A46" s="32"/>
      <c r="B46" s="16">
        <f>800511.544/1000</f>
        <v>800.51154399999996</v>
      </c>
      <c r="C46" s="52"/>
    </row>
    <row r="47" spans="1:3" ht="13.5" customHeight="1" thickBot="1" x14ac:dyDescent="0.3">
      <c r="A47" s="33"/>
      <c r="B47" s="19" t="s">
        <v>59</v>
      </c>
      <c r="C47" s="53"/>
    </row>
  </sheetData>
  <mergeCells count="41">
    <mergeCell ref="B3:C3"/>
    <mergeCell ref="A4:A6"/>
    <mergeCell ref="C4:C5"/>
    <mergeCell ref="B6:C6"/>
    <mergeCell ref="A7:A9"/>
    <mergeCell ref="C7:C8"/>
    <mergeCell ref="B9:C9"/>
    <mergeCell ref="A10:A12"/>
    <mergeCell ref="C10:C11"/>
    <mergeCell ref="B12:C12"/>
    <mergeCell ref="A13:A15"/>
    <mergeCell ref="C13:C14"/>
    <mergeCell ref="B15:C15"/>
    <mergeCell ref="A16:A18"/>
    <mergeCell ref="C16:C17"/>
    <mergeCell ref="B18:C18"/>
    <mergeCell ref="A19:A21"/>
    <mergeCell ref="C19:C20"/>
    <mergeCell ref="B21:C21"/>
    <mergeCell ref="A36:A38"/>
    <mergeCell ref="C36:C38"/>
    <mergeCell ref="A22:A23"/>
    <mergeCell ref="B23:C23"/>
    <mergeCell ref="A24:A25"/>
    <mergeCell ref="C24:C25"/>
    <mergeCell ref="A26:A28"/>
    <mergeCell ref="C26:C27"/>
    <mergeCell ref="B28:C28"/>
    <mergeCell ref="A29:A31"/>
    <mergeCell ref="C29:C30"/>
    <mergeCell ref="B31:C31"/>
    <mergeCell ref="A34:A35"/>
    <mergeCell ref="C34:C35"/>
    <mergeCell ref="A45:A47"/>
    <mergeCell ref="C45:C47"/>
    <mergeCell ref="A39:A41"/>
    <mergeCell ref="C39:C40"/>
    <mergeCell ref="B41:C41"/>
    <mergeCell ref="A42:A44"/>
    <mergeCell ref="C42:C43"/>
    <mergeCell ref="B44:C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sqref="A1:XFD1048576"/>
    </sheetView>
  </sheetViews>
  <sheetFormatPr defaultRowHeight="15" x14ac:dyDescent="0.25"/>
  <cols>
    <col min="1" max="1" width="55.85546875" customWidth="1"/>
    <col min="2" max="2" width="44" customWidth="1"/>
    <col min="3" max="3" width="1.140625" customWidth="1"/>
  </cols>
  <sheetData>
    <row r="1" spans="1:3" ht="59.25" customHeight="1" x14ac:dyDescent="0.25">
      <c r="A1" s="1" t="s">
        <v>78</v>
      </c>
      <c r="B1" s="18" t="s">
        <v>61</v>
      </c>
    </row>
    <row r="2" spans="1:3" ht="15.75" thickBot="1" x14ac:dyDescent="0.3"/>
    <row r="3" spans="1:3" ht="16.5" thickBot="1" x14ac:dyDescent="0.3">
      <c r="A3" s="2" t="s">
        <v>1</v>
      </c>
      <c r="B3" s="29" t="s">
        <v>2</v>
      </c>
      <c r="C3" s="56"/>
    </row>
    <row r="4" spans="1:3" ht="62.25" customHeight="1" x14ac:dyDescent="0.25">
      <c r="A4" s="31" t="s">
        <v>79</v>
      </c>
      <c r="B4" s="17">
        <f>2148028.615/1000+54538.26/1000</f>
        <v>2202.566875</v>
      </c>
      <c r="C4" s="57"/>
    </row>
    <row r="5" spans="1:3" ht="16.5" customHeight="1" x14ac:dyDescent="0.25">
      <c r="A5" s="32"/>
      <c r="B5" s="4" t="s">
        <v>5</v>
      </c>
      <c r="C5" s="52"/>
    </row>
    <row r="6" spans="1:3" ht="12" customHeight="1" thickBot="1" x14ac:dyDescent="0.3">
      <c r="A6" s="33"/>
      <c r="B6" s="34" t="s">
        <v>6</v>
      </c>
      <c r="C6" s="54"/>
    </row>
    <row r="7" spans="1:3" ht="51" customHeight="1" x14ac:dyDescent="0.25">
      <c r="A7" s="31" t="s">
        <v>64</v>
      </c>
      <c r="B7" s="4">
        <v>90</v>
      </c>
      <c r="C7" s="52"/>
    </row>
    <row r="8" spans="1:3" ht="38.25" customHeight="1" x14ac:dyDescent="0.25">
      <c r="A8" s="32"/>
      <c r="B8" s="4" t="s">
        <v>65</v>
      </c>
      <c r="C8" s="52"/>
    </row>
    <row r="9" spans="1:3" ht="12.75" customHeight="1" thickBot="1" x14ac:dyDescent="0.3">
      <c r="A9" s="33"/>
      <c r="B9" s="36" t="s">
        <v>10</v>
      </c>
      <c r="C9" s="55"/>
    </row>
    <row r="10" spans="1:3" ht="66" customHeight="1" x14ac:dyDescent="0.25">
      <c r="A10" s="31" t="s">
        <v>12</v>
      </c>
      <c r="B10" s="16">
        <f>375369.215/1000</f>
        <v>375.36921500000005</v>
      </c>
      <c r="C10" s="52"/>
    </row>
    <row r="11" spans="1:3" ht="39" customHeight="1" x14ac:dyDescent="0.25">
      <c r="A11" s="32"/>
      <c r="B11" s="4" t="s">
        <v>13</v>
      </c>
      <c r="C11" s="52"/>
    </row>
    <row r="12" spans="1:3" ht="8.25" customHeight="1" thickBot="1" x14ac:dyDescent="0.3">
      <c r="A12" s="33"/>
      <c r="B12" s="34" t="s">
        <v>6</v>
      </c>
      <c r="C12" s="54"/>
    </row>
    <row r="13" spans="1:3" ht="52.5" customHeight="1" x14ac:dyDescent="0.25">
      <c r="A13" s="31" t="s">
        <v>66</v>
      </c>
      <c r="B13" s="4">
        <v>8</v>
      </c>
      <c r="C13" s="52"/>
    </row>
    <row r="14" spans="1:3" x14ac:dyDescent="0.25">
      <c r="A14" s="32"/>
      <c r="B14" s="4" t="s">
        <v>17</v>
      </c>
      <c r="C14" s="52"/>
    </row>
    <row r="15" spans="1:3" ht="15.75" thickBot="1" x14ac:dyDescent="0.3">
      <c r="A15" s="33"/>
      <c r="B15" s="36" t="s">
        <v>10</v>
      </c>
      <c r="C15" s="55"/>
    </row>
    <row r="16" spans="1:3" x14ac:dyDescent="0.25">
      <c r="A16" s="31" t="s">
        <v>80</v>
      </c>
      <c r="B16" s="16">
        <f>993547.777/1000+54538.26/1000</f>
        <v>1048.086037</v>
      </c>
      <c r="C16" s="52"/>
    </row>
    <row r="17" spans="1:3" ht="26.25" customHeight="1" x14ac:dyDescent="0.25">
      <c r="A17" s="32"/>
      <c r="B17" s="4" t="s">
        <v>20</v>
      </c>
      <c r="C17" s="52"/>
    </row>
    <row r="18" spans="1:3" ht="15" customHeight="1" thickBot="1" x14ac:dyDescent="0.3">
      <c r="A18" s="33"/>
      <c r="B18" s="34" t="s">
        <v>6</v>
      </c>
      <c r="C18" s="54"/>
    </row>
    <row r="19" spans="1:3" ht="41.25" customHeight="1" x14ac:dyDescent="0.25">
      <c r="A19" s="31" t="s">
        <v>68</v>
      </c>
      <c r="B19" s="4">
        <v>37</v>
      </c>
      <c r="C19" s="52"/>
    </row>
    <row r="20" spans="1:3" x14ac:dyDescent="0.25">
      <c r="A20" s="32"/>
      <c r="B20" s="4"/>
      <c r="C20" s="52"/>
    </row>
    <row r="21" spans="1:3" ht="15.75" thickBot="1" x14ac:dyDescent="0.3">
      <c r="A21" s="33"/>
      <c r="B21" s="36" t="s">
        <v>17</v>
      </c>
      <c r="C21" s="55"/>
    </row>
    <row r="22" spans="1:3" x14ac:dyDescent="0.25">
      <c r="A22" s="31" t="s">
        <v>81</v>
      </c>
      <c r="B22" s="16">
        <f>156717.264/1000</f>
        <v>156.717264</v>
      </c>
      <c r="C22" s="23"/>
    </row>
    <row r="23" spans="1:3" ht="30" customHeight="1" thickBot="1" x14ac:dyDescent="0.3">
      <c r="A23" s="33"/>
      <c r="B23" s="34" t="s">
        <v>59</v>
      </c>
      <c r="C23" s="54"/>
    </row>
    <row r="24" spans="1:3" ht="56.25" customHeight="1" x14ac:dyDescent="0.25">
      <c r="A24" s="31" t="s">
        <v>70</v>
      </c>
      <c r="B24" s="4">
        <v>8</v>
      </c>
      <c r="C24" s="52"/>
    </row>
    <row r="25" spans="1:3" ht="13.5" customHeight="1" thickBot="1" x14ac:dyDescent="0.3">
      <c r="A25" s="33"/>
      <c r="B25" s="21" t="s">
        <v>17</v>
      </c>
      <c r="C25" s="53"/>
    </row>
    <row r="26" spans="1:3" ht="17.25" customHeight="1" x14ac:dyDescent="0.25">
      <c r="A26" s="31" t="s">
        <v>82</v>
      </c>
      <c r="B26" s="4"/>
      <c r="C26" s="52"/>
    </row>
    <row r="27" spans="1:3" ht="41.25" customHeight="1" x14ac:dyDescent="0.25">
      <c r="A27" s="32"/>
      <c r="B27" s="16">
        <f>187773.158/1000</f>
        <v>187.773158</v>
      </c>
      <c r="C27" s="52"/>
    </row>
    <row r="28" spans="1:3" ht="21.75" customHeight="1" thickBot="1" x14ac:dyDescent="0.3">
      <c r="A28" s="33"/>
      <c r="B28" s="34" t="s">
        <v>59</v>
      </c>
      <c r="C28" s="54"/>
    </row>
    <row r="29" spans="1:3" ht="24.95" customHeight="1" x14ac:dyDescent="0.25">
      <c r="A29" s="31" t="s">
        <v>72</v>
      </c>
      <c r="B29" s="4"/>
      <c r="C29" s="52"/>
    </row>
    <row r="30" spans="1:3" x14ac:dyDescent="0.25">
      <c r="A30" s="32"/>
      <c r="B30" s="4">
        <v>14</v>
      </c>
      <c r="C30" s="52"/>
    </row>
    <row r="31" spans="1:3" ht="27" customHeight="1" thickBot="1" x14ac:dyDescent="0.3">
      <c r="A31" s="33"/>
      <c r="B31" s="36" t="s">
        <v>17</v>
      </c>
      <c r="C31" s="55"/>
    </row>
    <row r="32" spans="1:3" ht="29.25" thickBot="1" x14ac:dyDescent="0.3">
      <c r="A32" s="3" t="s">
        <v>34</v>
      </c>
      <c r="B32" s="6">
        <v>0</v>
      </c>
      <c r="C32" s="24"/>
    </row>
    <row r="33" spans="1:3" ht="29.25" thickBot="1" x14ac:dyDescent="0.3">
      <c r="A33" s="3" t="s">
        <v>36</v>
      </c>
      <c r="B33" s="6">
        <v>0</v>
      </c>
      <c r="C33" s="24"/>
    </row>
    <row r="34" spans="1:3" ht="60" customHeight="1" x14ac:dyDescent="0.25">
      <c r="A34" s="31" t="s">
        <v>83</v>
      </c>
      <c r="B34" s="16">
        <f>41590.95/1000</f>
        <v>41.590949999999999</v>
      </c>
      <c r="C34" s="52"/>
    </row>
    <row r="35" spans="1:3" ht="75" customHeight="1" thickBot="1" x14ac:dyDescent="0.3">
      <c r="A35" s="33"/>
      <c r="B35" s="22" t="s">
        <v>59</v>
      </c>
      <c r="C35" s="53"/>
    </row>
    <row r="36" spans="1:3" ht="24.95" customHeight="1" x14ac:dyDescent="0.25">
      <c r="A36" s="31" t="s">
        <v>84</v>
      </c>
      <c r="B36" s="4"/>
      <c r="C36" s="52"/>
    </row>
    <row r="37" spans="1:3" x14ac:dyDescent="0.25">
      <c r="A37" s="32"/>
      <c r="B37" s="4">
        <v>2</v>
      </c>
      <c r="C37" s="52"/>
    </row>
    <row r="38" spans="1:3" ht="46.5" customHeight="1" thickBot="1" x14ac:dyDescent="0.3">
      <c r="A38" s="33"/>
      <c r="B38" s="21" t="s">
        <v>17</v>
      </c>
      <c r="C38" s="53"/>
    </row>
    <row r="39" spans="1:3" ht="29.25" customHeight="1" x14ac:dyDescent="0.25">
      <c r="A39" s="31" t="s">
        <v>85</v>
      </c>
      <c r="B39" s="16"/>
      <c r="C39" s="52"/>
    </row>
    <row r="40" spans="1:3" ht="27" customHeight="1" x14ac:dyDescent="0.25">
      <c r="A40" s="32"/>
      <c r="B40" s="16">
        <f>74937.941/1000</f>
        <v>74.937941000000009</v>
      </c>
      <c r="C40" s="52"/>
    </row>
    <row r="41" spans="1:3" ht="26.25" customHeight="1" thickBot="1" x14ac:dyDescent="0.3">
      <c r="A41" s="33"/>
      <c r="B41" s="34" t="s">
        <v>59</v>
      </c>
      <c r="C41" s="54"/>
    </row>
    <row r="42" spans="1:3" ht="45.75" customHeight="1" x14ac:dyDescent="0.25">
      <c r="A42" s="31" t="s">
        <v>86</v>
      </c>
      <c r="B42" s="4">
        <v>7</v>
      </c>
      <c r="C42" s="52"/>
    </row>
    <row r="43" spans="1:3" x14ac:dyDescent="0.25">
      <c r="A43" s="32"/>
      <c r="B43" s="4" t="s">
        <v>17</v>
      </c>
      <c r="C43" s="52"/>
    </row>
    <row r="44" spans="1:3" ht="24.75" customHeight="1" thickBot="1" x14ac:dyDescent="0.3">
      <c r="A44" s="33"/>
      <c r="B44" s="36" t="s">
        <v>10</v>
      </c>
      <c r="C44" s="55"/>
    </row>
    <row r="45" spans="1:3" ht="16.5" customHeight="1" x14ac:dyDescent="0.25">
      <c r="A45" s="31" t="s">
        <v>87</v>
      </c>
      <c r="B45" s="4"/>
      <c r="C45" s="52"/>
    </row>
    <row r="46" spans="1:3" ht="35.25" customHeight="1" x14ac:dyDescent="0.25">
      <c r="A46" s="32"/>
      <c r="B46" s="16">
        <f>860810.996/1000</f>
        <v>860.81099600000005</v>
      </c>
      <c r="C46" s="52"/>
    </row>
    <row r="47" spans="1:3" ht="13.5" customHeight="1" thickBot="1" x14ac:dyDescent="0.3">
      <c r="A47" s="33"/>
      <c r="B47" s="22" t="s">
        <v>59</v>
      </c>
      <c r="C47" s="53"/>
    </row>
  </sheetData>
  <mergeCells count="41">
    <mergeCell ref="A45:A47"/>
    <mergeCell ref="C45:C47"/>
    <mergeCell ref="A39:A41"/>
    <mergeCell ref="C39:C40"/>
    <mergeCell ref="B41:C41"/>
    <mergeCell ref="A42:A44"/>
    <mergeCell ref="C42:C43"/>
    <mergeCell ref="B44:C44"/>
    <mergeCell ref="A36:A38"/>
    <mergeCell ref="C36:C38"/>
    <mergeCell ref="A22:A23"/>
    <mergeCell ref="B23:C23"/>
    <mergeCell ref="A24:A25"/>
    <mergeCell ref="C24:C25"/>
    <mergeCell ref="A26:A28"/>
    <mergeCell ref="C26:C27"/>
    <mergeCell ref="B28:C28"/>
    <mergeCell ref="A29:A31"/>
    <mergeCell ref="C29:C30"/>
    <mergeCell ref="B31:C31"/>
    <mergeCell ref="A34:A35"/>
    <mergeCell ref="C34:C35"/>
    <mergeCell ref="A16:A18"/>
    <mergeCell ref="C16:C17"/>
    <mergeCell ref="B18:C18"/>
    <mergeCell ref="A19:A21"/>
    <mergeCell ref="C19:C20"/>
    <mergeCell ref="B21:C21"/>
    <mergeCell ref="A10:A12"/>
    <mergeCell ref="C10:C11"/>
    <mergeCell ref="B12:C12"/>
    <mergeCell ref="A13:A15"/>
    <mergeCell ref="C13:C14"/>
    <mergeCell ref="B15:C15"/>
    <mergeCell ref="B3:C3"/>
    <mergeCell ref="A4:A6"/>
    <mergeCell ref="C4:C5"/>
    <mergeCell ref="B6:C6"/>
    <mergeCell ref="A7:A9"/>
    <mergeCell ref="C7:C8"/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47" sqref="B47"/>
    </sheetView>
  </sheetViews>
  <sheetFormatPr defaultRowHeight="15" x14ac:dyDescent="0.25"/>
  <cols>
    <col min="1" max="1" width="55.85546875" customWidth="1"/>
    <col min="2" max="2" width="44" customWidth="1"/>
    <col min="3" max="3" width="1.140625" customWidth="1"/>
  </cols>
  <sheetData>
    <row r="1" spans="1:3" ht="59.25" customHeight="1" x14ac:dyDescent="0.25">
      <c r="A1" s="1" t="s">
        <v>88</v>
      </c>
      <c r="B1" s="18" t="s">
        <v>61</v>
      </c>
    </row>
    <row r="2" spans="1:3" ht="15.75" thickBot="1" x14ac:dyDescent="0.3"/>
    <row r="3" spans="1:3" ht="16.5" thickBot="1" x14ac:dyDescent="0.3">
      <c r="A3" s="2" t="s">
        <v>1</v>
      </c>
      <c r="B3" s="29" t="s">
        <v>2</v>
      </c>
      <c r="C3" s="56"/>
    </row>
    <row r="4" spans="1:3" ht="62.25" customHeight="1" x14ac:dyDescent="0.25">
      <c r="A4" s="31" t="s">
        <v>89</v>
      </c>
      <c r="B4" s="17">
        <f>1599193.975/1000</f>
        <v>1599.1939750000001</v>
      </c>
      <c r="C4" s="57"/>
    </row>
    <row r="5" spans="1:3" ht="16.5" customHeight="1" x14ac:dyDescent="0.25">
      <c r="A5" s="32"/>
      <c r="B5" s="4" t="s">
        <v>5</v>
      </c>
      <c r="C5" s="52"/>
    </row>
    <row r="6" spans="1:3" ht="12" customHeight="1" thickBot="1" x14ac:dyDescent="0.3">
      <c r="A6" s="33"/>
      <c r="B6" s="34" t="s">
        <v>6</v>
      </c>
      <c r="C6" s="54"/>
    </row>
    <row r="7" spans="1:3" ht="51" customHeight="1" x14ac:dyDescent="0.25">
      <c r="A7" s="31" t="s">
        <v>64</v>
      </c>
      <c r="B7" s="4">
        <v>90</v>
      </c>
      <c r="C7" s="52"/>
    </row>
    <row r="8" spans="1:3" ht="38.25" customHeight="1" x14ac:dyDescent="0.25">
      <c r="A8" s="32"/>
      <c r="B8" s="4" t="s">
        <v>65</v>
      </c>
      <c r="C8" s="52"/>
    </row>
    <row r="9" spans="1:3" ht="12.75" customHeight="1" thickBot="1" x14ac:dyDescent="0.3">
      <c r="A9" s="33"/>
      <c r="B9" s="36" t="s">
        <v>10</v>
      </c>
      <c r="C9" s="55"/>
    </row>
    <row r="10" spans="1:3" ht="66" customHeight="1" x14ac:dyDescent="0.25">
      <c r="A10" s="31" t="s">
        <v>12</v>
      </c>
      <c r="B10" s="16">
        <f>310731.23/1000</f>
        <v>310.73122999999998</v>
      </c>
      <c r="C10" s="52"/>
    </row>
    <row r="11" spans="1:3" ht="39" customHeight="1" x14ac:dyDescent="0.25">
      <c r="A11" s="32"/>
      <c r="B11" s="4" t="s">
        <v>13</v>
      </c>
      <c r="C11" s="52"/>
    </row>
    <row r="12" spans="1:3" ht="8.25" customHeight="1" thickBot="1" x14ac:dyDescent="0.3">
      <c r="A12" s="33"/>
      <c r="B12" s="34" t="s">
        <v>6</v>
      </c>
      <c r="C12" s="54"/>
    </row>
    <row r="13" spans="1:3" ht="52.5" customHeight="1" x14ac:dyDescent="0.25">
      <c r="A13" s="31" t="s">
        <v>66</v>
      </c>
      <c r="B13" s="4">
        <v>8</v>
      </c>
      <c r="C13" s="52"/>
    </row>
    <row r="14" spans="1:3" x14ac:dyDescent="0.25">
      <c r="A14" s="32"/>
      <c r="B14" s="4" t="s">
        <v>17</v>
      </c>
      <c r="C14" s="52"/>
    </row>
    <row r="15" spans="1:3" ht="15.75" thickBot="1" x14ac:dyDescent="0.3">
      <c r="A15" s="33"/>
      <c r="B15" s="36" t="s">
        <v>10</v>
      </c>
      <c r="C15" s="55"/>
    </row>
    <row r="16" spans="1:3" x14ac:dyDescent="0.25">
      <c r="A16" s="31" t="s">
        <v>90</v>
      </c>
      <c r="B16" s="16">
        <f>794447.039/1000</f>
        <v>794.44703900000002</v>
      </c>
      <c r="C16" s="52"/>
    </row>
    <row r="17" spans="1:3" ht="26.25" customHeight="1" x14ac:dyDescent="0.25">
      <c r="A17" s="32"/>
      <c r="B17" s="4" t="s">
        <v>20</v>
      </c>
      <c r="C17" s="52"/>
    </row>
    <row r="18" spans="1:3" ht="15" customHeight="1" thickBot="1" x14ac:dyDescent="0.3">
      <c r="A18" s="33"/>
      <c r="B18" s="34" t="s">
        <v>6</v>
      </c>
      <c r="C18" s="54"/>
    </row>
    <row r="19" spans="1:3" ht="41.25" customHeight="1" x14ac:dyDescent="0.25">
      <c r="A19" s="31" t="s">
        <v>68</v>
      </c>
      <c r="B19" s="4">
        <v>37</v>
      </c>
      <c r="C19" s="52"/>
    </row>
    <row r="20" spans="1:3" x14ac:dyDescent="0.25">
      <c r="A20" s="32"/>
      <c r="B20" s="4"/>
      <c r="C20" s="52"/>
    </row>
    <row r="21" spans="1:3" ht="15.75" thickBot="1" x14ac:dyDescent="0.3">
      <c r="A21" s="33"/>
      <c r="B21" s="36" t="s">
        <v>17</v>
      </c>
      <c r="C21" s="55"/>
    </row>
    <row r="22" spans="1:3" x14ac:dyDescent="0.25">
      <c r="A22" s="31" t="s">
        <v>81</v>
      </c>
      <c r="B22" s="16">
        <f>103448.548/1000</f>
        <v>103.44854799999999</v>
      </c>
      <c r="C22" s="27"/>
    </row>
    <row r="23" spans="1:3" ht="30" customHeight="1" thickBot="1" x14ac:dyDescent="0.3">
      <c r="A23" s="33"/>
      <c r="B23" s="34" t="s">
        <v>59</v>
      </c>
      <c r="C23" s="54"/>
    </row>
    <row r="24" spans="1:3" ht="56.25" customHeight="1" x14ac:dyDescent="0.25">
      <c r="A24" s="31" t="s">
        <v>70</v>
      </c>
      <c r="B24" s="4">
        <v>8</v>
      </c>
      <c r="C24" s="52"/>
    </row>
    <row r="25" spans="1:3" ht="13.5" customHeight="1" thickBot="1" x14ac:dyDescent="0.3">
      <c r="A25" s="33"/>
      <c r="B25" s="25" t="s">
        <v>17</v>
      </c>
      <c r="C25" s="53"/>
    </row>
    <row r="26" spans="1:3" ht="17.25" customHeight="1" x14ac:dyDescent="0.25">
      <c r="A26" s="31" t="s">
        <v>91</v>
      </c>
      <c r="B26" s="4"/>
      <c r="C26" s="52"/>
    </row>
    <row r="27" spans="1:3" ht="41.25" customHeight="1" x14ac:dyDescent="0.25">
      <c r="A27" s="32"/>
      <c r="B27" s="16">
        <f>77953.682/1000</f>
        <v>77.953682000000001</v>
      </c>
      <c r="C27" s="52"/>
    </row>
    <row r="28" spans="1:3" ht="21.75" customHeight="1" thickBot="1" x14ac:dyDescent="0.3">
      <c r="A28" s="33"/>
      <c r="B28" s="34" t="s">
        <v>59</v>
      </c>
      <c r="C28" s="54"/>
    </row>
    <row r="29" spans="1:3" ht="24.95" customHeight="1" x14ac:dyDescent="0.25">
      <c r="A29" s="31" t="s">
        <v>72</v>
      </c>
      <c r="B29" s="4"/>
      <c r="C29" s="52"/>
    </row>
    <row r="30" spans="1:3" x14ac:dyDescent="0.25">
      <c r="A30" s="32"/>
      <c r="B30" s="4">
        <v>14</v>
      </c>
      <c r="C30" s="52"/>
    </row>
    <row r="31" spans="1:3" ht="27" customHeight="1" thickBot="1" x14ac:dyDescent="0.3">
      <c r="A31" s="33"/>
      <c r="B31" s="36" t="s">
        <v>17</v>
      </c>
      <c r="C31" s="55"/>
    </row>
    <row r="32" spans="1:3" ht="29.25" thickBot="1" x14ac:dyDescent="0.3">
      <c r="A32" s="3" t="s">
        <v>34</v>
      </c>
      <c r="B32" s="6">
        <v>0</v>
      </c>
      <c r="C32" s="28"/>
    </row>
    <row r="33" spans="1:3" ht="29.25" thickBot="1" x14ac:dyDescent="0.3">
      <c r="A33" s="3" t="s">
        <v>36</v>
      </c>
      <c r="B33" s="6">
        <v>0</v>
      </c>
      <c r="C33" s="28"/>
    </row>
    <row r="34" spans="1:3" ht="60" customHeight="1" x14ac:dyDescent="0.25">
      <c r="A34" s="31" t="s">
        <v>92</v>
      </c>
      <c r="B34" s="16">
        <f>26193.003/1000</f>
        <v>26.193003000000001</v>
      </c>
      <c r="C34" s="52"/>
    </row>
    <row r="35" spans="1:3" ht="75" customHeight="1" thickBot="1" x14ac:dyDescent="0.3">
      <c r="A35" s="33"/>
      <c r="B35" s="26" t="s">
        <v>59</v>
      </c>
      <c r="C35" s="53"/>
    </row>
    <row r="36" spans="1:3" ht="24.95" customHeight="1" x14ac:dyDescent="0.25">
      <c r="A36" s="31" t="s">
        <v>93</v>
      </c>
      <c r="B36" s="4"/>
      <c r="C36" s="52"/>
    </row>
    <row r="37" spans="1:3" x14ac:dyDescent="0.25">
      <c r="A37" s="32"/>
      <c r="B37" s="4">
        <v>2</v>
      </c>
      <c r="C37" s="52"/>
    </row>
    <row r="38" spans="1:3" ht="46.5" customHeight="1" thickBot="1" x14ac:dyDescent="0.3">
      <c r="A38" s="33"/>
      <c r="B38" s="25" t="s">
        <v>17</v>
      </c>
      <c r="C38" s="53"/>
    </row>
    <row r="39" spans="1:3" ht="29.25" customHeight="1" x14ac:dyDescent="0.25">
      <c r="A39" s="31" t="s">
        <v>85</v>
      </c>
      <c r="B39" s="16"/>
      <c r="C39" s="52"/>
    </row>
    <row r="40" spans="1:3" ht="27" customHeight="1" x14ac:dyDescent="0.25">
      <c r="A40" s="32"/>
      <c r="B40" s="16">
        <f>55175.471/1000</f>
        <v>55.175470999999995</v>
      </c>
      <c r="C40" s="52"/>
    </row>
    <row r="41" spans="1:3" ht="26.25" customHeight="1" thickBot="1" x14ac:dyDescent="0.3">
      <c r="A41" s="33"/>
      <c r="B41" s="34" t="s">
        <v>59</v>
      </c>
      <c r="C41" s="54"/>
    </row>
    <row r="42" spans="1:3" ht="45.75" customHeight="1" x14ac:dyDescent="0.25">
      <c r="A42" s="31" t="s">
        <v>94</v>
      </c>
      <c r="B42" s="4">
        <v>7</v>
      </c>
      <c r="C42" s="52"/>
    </row>
    <row r="43" spans="1:3" x14ac:dyDescent="0.25">
      <c r="A43" s="32"/>
      <c r="B43" s="4" t="s">
        <v>17</v>
      </c>
      <c r="C43" s="52"/>
    </row>
    <row r="44" spans="1:3" ht="24.75" customHeight="1" thickBot="1" x14ac:dyDescent="0.3">
      <c r="A44" s="33"/>
      <c r="B44" s="36" t="s">
        <v>10</v>
      </c>
      <c r="C44" s="55"/>
    </row>
    <row r="45" spans="1:3" ht="16.5" customHeight="1" x14ac:dyDescent="0.25">
      <c r="A45" s="31" t="s">
        <v>95</v>
      </c>
      <c r="B45" s="4"/>
      <c r="C45" s="52"/>
    </row>
    <row r="46" spans="1:3" ht="35.25" customHeight="1" x14ac:dyDescent="0.25">
      <c r="A46" s="32"/>
      <c r="B46" s="16">
        <f>618329.476/1000</f>
        <v>618.329476</v>
      </c>
      <c r="C46" s="52"/>
    </row>
    <row r="47" spans="1:3" ht="13.5" customHeight="1" thickBot="1" x14ac:dyDescent="0.3">
      <c r="A47" s="33"/>
      <c r="B47" s="26" t="s">
        <v>59</v>
      </c>
      <c r="C47" s="53"/>
    </row>
  </sheetData>
  <mergeCells count="41">
    <mergeCell ref="A45:A47"/>
    <mergeCell ref="C45:C47"/>
    <mergeCell ref="A39:A41"/>
    <mergeCell ref="C39:C40"/>
    <mergeCell ref="B41:C41"/>
    <mergeCell ref="A42:A44"/>
    <mergeCell ref="C42:C43"/>
    <mergeCell ref="B44:C44"/>
    <mergeCell ref="A29:A31"/>
    <mergeCell ref="C29:C30"/>
    <mergeCell ref="B31:C31"/>
    <mergeCell ref="A34:A35"/>
    <mergeCell ref="C34:C35"/>
    <mergeCell ref="A36:A38"/>
    <mergeCell ref="C36:C38"/>
    <mergeCell ref="A22:A23"/>
    <mergeCell ref="B23:C23"/>
    <mergeCell ref="A24:A25"/>
    <mergeCell ref="C24:C25"/>
    <mergeCell ref="A26:A28"/>
    <mergeCell ref="C26:C27"/>
    <mergeCell ref="B28:C28"/>
    <mergeCell ref="A16:A18"/>
    <mergeCell ref="C16:C17"/>
    <mergeCell ref="B18:C18"/>
    <mergeCell ref="A19:A21"/>
    <mergeCell ref="C19:C20"/>
    <mergeCell ref="B21:C21"/>
    <mergeCell ref="A10:A12"/>
    <mergeCell ref="C10:C11"/>
    <mergeCell ref="B12:C12"/>
    <mergeCell ref="A13:A15"/>
    <mergeCell ref="C13:C14"/>
    <mergeCell ref="B15:C15"/>
    <mergeCell ref="B3:C3"/>
    <mergeCell ref="A4:A6"/>
    <mergeCell ref="C4:C5"/>
    <mergeCell ref="B6:C6"/>
    <mergeCell ref="A7:A9"/>
    <mergeCell ref="C7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</vt:lpstr>
      <vt:lpstr>апр</vt:lpstr>
      <vt:lpstr>май</vt:lpstr>
      <vt:lpstr>июнь</vt:lpstr>
    </vt:vector>
  </TitlesOfParts>
  <Company>МБУ "ЦБ УО Администрации города Кемерово"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Елена Михайловна Шмелева</cp:lastModifiedBy>
  <dcterms:created xsi:type="dcterms:W3CDTF">2012-04-04T04:45:11Z</dcterms:created>
  <dcterms:modified xsi:type="dcterms:W3CDTF">2012-07-10T07:01:34Z</dcterms:modified>
</cp:coreProperties>
</file>